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75" yWindow="810" windowWidth="13725" windowHeight="7875" activeTab="0"/>
  </bookViews>
  <sheets>
    <sheet name="Bilans stanja" sheetId="1" r:id="rId1"/>
  </sheets>
  <definedNames/>
  <calcPr fullCalcOnLoad="1"/>
</workbook>
</file>

<file path=xl/sharedStrings.xml><?xml version="1.0" encoding="utf-8"?>
<sst xmlns="http://schemas.openxmlformats.org/spreadsheetml/2006/main" count="202" uniqueCount="199">
  <si>
    <t xml:space="preserve">У Бањалуци                                                                                                                       (М.П.)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</si>
  <si>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</t>
  </si>
  <si>
    <t xml:space="preserve">        (у КМ)    </t>
  </si>
  <si>
    <t>Прилог број 1</t>
  </si>
  <si>
    <t xml:space="preserve">Назив банке или друге финансијске организације                                    </t>
  </si>
  <si>
    <t>НОВА БАНКА А.Д. БАЊА ЛУКА</t>
  </si>
  <si>
    <t>БИЛАНС СТАЊА</t>
  </si>
  <si>
    <t>(Извјештај о финансијском положају)</t>
  </si>
  <si>
    <t>Група рачуна, рачун</t>
  </si>
  <si>
    <t>П О З И Ц И Ј А</t>
  </si>
  <si>
    <t>Ознака за АОП</t>
  </si>
  <si>
    <t>Износ текуће године</t>
  </si>
  <si>
    <t>Износ претходне године (почетно стање)</t>
  </si>
  <si>
    <t>Бруто</t>
  </si>
  <si>
    <t>Исправка вриједности</t>
  </si>
  <si>
    <t xml:space="preserve">Нето </t>
  </si>
  <si>
    <t>(4-5)</t>
  </si>
  <si>
    <t>АКТИВА</t>
  </si>
  <si>
    <t>00, 03, 05, 07 и 09</t>
  </si>
  <si>
    <t>000 до 009</t>
  </si>
  <si>
    <t>030 до 039</t>
  </si>
  <si>
    <t>б) Остала потраживања у домаћој валути</t>
  </si>
  <si>
    <t>050 до 059</t>
  </si>
  <si>
    <t>070 и 071</t>
  </si>
  <si>
    <t>г) Злато и остали племенити метали</t>
  </si>
  <si>
    <t>090 до 099</t>
  </si>
  <si>
    <t>д) Остала потраживања у страној валути</t>
  </si>
  <si>
    <t>01 и 06</t>
  </si>
  <si>
    <t>010 до 019</t>
  </si>
  <si>
    <t xml:space="preserve">а) Депозити и кредити у домаћој валути </t>
  </si>
  <si>
    <t>060 до 069</t>
  </si>
  <si>
    <t xml:space="preserve">б) Депозити и кредити у страној валути </t>
  </si>
  <si>
    <t>02 и 08</t>
  </si>
  <si>
    <t>020 до 029</t>
  </si>
  <si>
    <t>080 до 089</t>
  </si>
  <si>
    <t>б) Потраживања за камату и накнаду, потраживања по основу продаје и друга потраживања у страној валути</t>
  </si>
  <si>
    <t>10,11 и 20</t>
  </si>
  <si>
    <t>4. Дати кредити и депозити (015 до 017)</t>
  </si>
  <si>
    <t>100 до 109</t>
  </si>
  <si>
    <t>а) Дати кредити и депозити у домаћој валути</t>
  </si>
  <si>
    <t>112 до 119</t>
  </si>
  <si>
    <t>200 до 209</t>
  </si>
  <si>
    <t>в) Дати кредити и депозити у страној валути</t>
  </si>
  <si>
    <t>12,13 и 22</t>
  </si>
  <si>
    <t>5. Хартије од вриједности (019 до 021)</t>
  </si>
  <si>
    <t>120 до 129</t>
  </si>
  <si>
    <t>а) ХОВ у домаћој валути</t>
  </si>
  <si>
    <t>130 до 139</t>
  </si>
  <si>
    <t>б) ХОВ са уговореном заштитом од ризика у домаћој валути</t>
  </si>
  <si>
    <t>220 до 229</t>
  </si>
  <si>
    <t>в) ХОВ у страној валути</t>
  </si>
  <si>
    <t>15 до 19, 28 и 29</t>
  </si>
  <si>
    <t>6. Остали пласмани и АВР (023 до 029)</t>
  </si>
  <si>
    <t>150 до 159</t>
  </si>
  <si>
    <t>а) Остали пласмани у домаћој валути</t>
  </si>
  <si>
    <t>160 до 169</t>
  </si>
  <si>
    <t>б) Остали пласмани са уговореном заштитом од ризика у домаћој валути</t>
  </si>
  <si>
    <t>180 до 189</t>
  </si>
  <si>
    <t>в) Доспјели пласмани и текућа доспијећа дугорочних пласмана у домаћој валути</t>
  </si>
  <si>
    <t>190 до 199</t>
  </si>
  <si>
    <t>г) АВР у домаћој валути</t>
  </si>
  <si>
    <t>250 до 259</t>
  </si>
  <si>
    <t>д) Остали пласмани у страној валути</t>
  </si>
  <si>
    <t>280 до 289</t>
  </si>
  <si>
    <t>ђ) Доспјели пласмани и текућа доспијећа дугорочних пласмана у страној валути</t>
  </si>
  <si>
    <t>290 до 299</t>
  </si>
  <si>
    <t>е) АВР у страној валути</t>
  </si>
  <si>
    <t xml:space="preserve">320 до 325, дио 329 </t>
  </si>
  <si>
    <t xml:space="preserve">7. Залихе </t>
  </si>
  <si>
    <t>8. Стална средства намијењена продаји</t>
  </si>
  <si>
    <t>9. Средства пословања које се обуставља</t>
  </si>
  <si>
    <t>352 и 359</t>
  </si>
  <si>
    <t xml:space="preserve">10. Остала средства </t>
  </si>
  <si>
    <t>360 и 369</t>
  </si>
  <si>
    <t>11. Аконтациони порез на додату вриједност</t>
  </si>
  <si>
    <t>1. Основна средства и улагања у некретнине</t>
  </si>
  <si>
    <t xml:space="preserve">    (037 до 040)</t>
  </si>
  <si>
    <t>300 до 303, 306, дио 309</t>
  </si>
  <si>
    <t>а) Основна средства у власништву банке</t>
  </si>
  <si>
    <t>304, дио 309</t>
  </si>
  <si>
    <t>б) Улагања у некретнине</t>
  </si>
  <si>
    <t>305, дио 309</t>
  </si>
  <si>
    <t xml:space="preserve">в) Основна средства узета у финансијски лизинг  </t>
  </si>
  <si>
    <t>307 и 308</t>
  </si>
  <si>
    <t>г) Аванси и основна средства у припреми</t>
  </si>
  <si>
    <t>2. Нематеријална средства (042 до 046)</t>
  </si>
  <si>
    <t>а) Goodwill</t>
  </si>
  <si>
    <t>311, дио 319</t>
  </si>
  <si>
    <t>б) Улагања у развој</t>
  </si>
  <si>
    <t>314, дио 319</t>
  </si>
  <si>
    <t>в) Нематеријална средства узета у финансијски лизинг</t>
  </si>
  <si>
    <t>312, 313, дио 319</t>
  </si>
  <si>
    <t>г) Остала нематеријална средства</t>
  </si>
  <si>
    <t>317 и 318</t>
  </si>
  <si>
    <t>д) Аванси и нематеријална средства у припреми</t>
  </si>
  <si>
    <t>3. Одложена пореска средства</t>
  </si>
  <si>
    <t>В. ПОСЛОВНА АКТИВА (001+035)</t>
  </si>
  <si>
    <t>90 до 93</t>
  </si>
  <si>
    <t>Г. ВАНБИЛАНСНА АКТИВА</t>
  </si>
  <si>
    <t>Д. УКУПНА АКТИВА (048+049)</t>
  </si>
  <si>
    <t>Група рачуна</t>
  </si>
  <si>
    <t>Износ на дан биланса текуће године</t>
  </si>
  <si>
    <t>П А С И В А</t>
  </si>
  <si>
    <t>А. ОБАВЕЗЕ (102+106+109+113)</t>
  </si>
  <si>
    <t>40, 41 и 50</t>
  </si>
  <si>
    <t>1. Обавезе по основу депозита и кредита (103 до 105)</t>
  </si>
  <si>
    <t>400 до 409</t>
  </si>
  <si>
    <t>а) Обавезе по основу кредита и депозита у домаћој валути</t>
  </si>
  <si>
    <t>411 до 419</t>
  </si>
  <si>
    <t>б) Обавезе по основу кредита и депозита са уговореном заштитом од ризика у домаћој валути</t>
  </si>
  <si>
    <t>500 до 509</t>
  </si>
  <si>
    <t>в) Обавезе по основу кредита и депозита у страној валути</t>
  </si>
  <si>
    <t>42 и 52</t>
  </si>
  <si>
    <t>2. Обавезе за камату и накнаду (107+108)</t>
  </si>
  <si>
    <t>420 до 422</t>
  </si>
  <si>
    <t>а) Обавезе за камату и накнаду у домаћој валути</t>
  </si>
  <si>
    <t>520 и 522</t>
  </si>
  <si>
    <t>б) Обавезе за камату и накнаду у страној валути</t>
  </si>
  <si>
    <t>43, 44 и 53</t>
  </si>
  <si>
    <t>3. Обавезе по основу ХОВ (110 до 112)</t>
  </si>
  <si>
    <t>430 до 433</t>
  </si>
  <si>
    <t>а) Обавезе по основу ХОВ у домаћој валути</t>
  </si>
  <si>
    <t>440 до 442</t>
  </si>
  <si>
    <t>б) Обавезе по основу ХОВ са уговореном заштитом од ризика у домаћој валути</t>
  </si>
  <si>
    <t>530 до 532</t>
  </si>
  <si>
    <t>в) Обавезе по основу ХОВ у страној валути</t>
  </si>
  <si>
    <t>45 до 49, 55, 58 и 59</t>
  </si>
  <si>
    <t>4. Остале обавезе и ПВР (114 до 124)</t>
  </si>
  <si>
    <t>450 и 451</t>
  </si>
  <si>
    <t>а) Обавезе по основу зарада и накнада зарада</t>
  </si>
  <si>
    <t>454, 455, 460 до 464, 466 до 469</t>
  </si>
  <si>
    <t xml:space="preserve">б) Остале обавезе у домаћој валути, осим обавеза за порезе и доприносе </t>
  </si>
  <si>
    <t>452 и 453, 476, 477</t>
  </si>
  <si>
    <t xml:space="preserve">в) Обавезе за порезе и доприносе, осим текућих и одложених обавеза за порез на добит </t>
  </si>
  <si>
    <t>г) Обавезе за порез на добит</t>
  </si>
  <si>
    <t>д) Одложене пореске обавезе</t>
  </si>
  <si>
    <t>470 до 474</t>
  </si>
  <si>
    <t xml:space="preserve">ђ) Резервисања </t>
  </si>
  <si>
    <t>480 до 486</t>
  </si>
  <si>
    <t>е) ПВР у домаћој валути</t>
  </si>
  <si>
    <t>490 до 499</t>
  </si>
  <si>
    <t xml:space="preserve">ж) Обавезе по основу комисионих послова, средстава </t>
  </si>
  <si>
    <t>намијењених продаји, средстава пословања које се обуставља, субординираних обавеза и текућа доспијећа обавеза</t>
  </si>
  <si>
    <t>550 до 559</t>
  </si>
  <si>
    <t>з) Остале обавезе у страној валути</t>
  </si>
  <si>
    <t>580 до 585</t>
  </si>
  <si>
    <t>и) ПВР у страној валути</t>
  </si>
  <si>
    <t>590 до 599</t>
  </si>
  <si>
    <t>Б. КАПИТАЛ (126+132+138+142-148)</t>
  </si>
  <si>
    <t xml:space="preserve">1. Основни капитал (127+128+129-130-131) </t>
  </si>
  <si>
    <t>а) Акцијски капитал</t>
  </si>
  <si>
    <t>б) Остали облици капитала</t>
  </si>
  <si>
    <t>в) Емисиона премија</t>
  </si>
  <si>
    <t>г) Уписани а неуплаћени акцијски капитал</t>
  </si>
  <si>
    <t>д) Откупљене сопствене акције</t>
  </si>
  <si>
    <t>2. Резерве из добити и пренесене резерве (133 до 137)</t>
  </si>
  <si>
    <t>а) Резерве из добити</t>
  </si>
  <si>
    <t>б) Остале резерве</t>
  </si>
  <si>
    <t>в) Посебне резерве за процијењене губитке</t>
  </si>
  <si>
    <t>д) Резерве за опште банкарске ризике</t>
  </si>
  <si>
    <t xml:space="preserve">ђ) Пренесене резерве (курсне разлике) </t>
  </si>
  <si>
    <t>3. Ревалоризационе резерве (139 до 141)</t>
  </si>
  <si>
    <t>а) Ревалоризационе резерве по основу промјене вриједности основних средстава и нематеријалних улагања</t>
  </si>
  <si>
    <t>б) Ревалоризационе резерве по основу промјене вриједности хартија од вриједности</t>
  </si>
  <si>
    <t>в) Ревалоризационе резерве по осталим основама</t>
  </si>
  <si>
    <t>4. Добитак (143 до 147)</t>
  </si>
  <si>
    <t>а) Добитак текуће године</t>
  </si>
  <si>
    <t>б) Нераспоређени добитак из ранијих година</t>
  </si>
  <si>
    <t>в) Вишак прихода над расходима текуће године</t>
  </si>
  <si>
    <t>г) Нераспоређени вишак прихода над расходима из претходних година</t>
  </si>
  <si>
    <t>д) Задржана зарада</t>
  </si>
  <si>
    <t>5. Губитак (149 + 150)</t>
  </si>
  <si>
    <t>а) Губитак текуће године</t>
  </si>
  <si>
    <t>б) Губитак из ранијих година</t>
  </si>
  <si>
    <t>В. ПОСЛОВНА ПАСИВА (101+125)</t>
  </si>
  <si>
    <t>95 до 98</t>
  </si>
  <si>
    <t>Г. ВАНБИЛАНСНА ПАСИВА</t>
  </si>
  <si>
    <t>Д. УКУПНА ПАСИВА (152 + 152)</t>
  </si>
  <si>
    <t>Број радника на крају године</t>
  </si>
  <si>
    <t xml:space="preserve">Б. СТАЛНА СРЕДСТВА (036+041+047) </t>
  </si>
  <si>
    <t>в) Готовина и готовински екиваленти у страној валути</t>
  </si>
  <si>
    <t>а) Готовина и готовински еквиваленти у домаћој валути</t>
  </si>
  <si>
    <t>а) Потраживања за камату и накнаду, потраживања по основу продаје и друга потраживања у домаћој валути</t>
  </si>
  <si>
    <t>3. Потраживања за камату и накнаду, потраживања по основу продаје и друга потраживања (012 + 013)</t>
  </si>
  <si>
    <t>б) Дати кредити и депозити са уговореном заштитом од ризика у домаћој валути</t>
  </si>
  <si>
    <t>ј) Обавезе по основу комисионих послова, доспјелих и субординираних обавеза и текућа доспијећа у страној валути</t>
  </si>
  <si>
    <t xml:space="preserve">                                            Горана Зорић </t>
  </si>
  <si>
    <t>2. Депозити и кредити у домаћој и страној валути 
(009 + 010)</t>
  </si>
  <si>
    <t>Др Милан Радовић</t>
  </si>
  <si>
    <r>
      <t xml:space="preserve">Mатични број      </t>
    </r>
    <r>
      <rPr>
        <b/>
        <sz val="12"/>
        <rFont val="Times New Roman"/>
        <family val="1"/>
      </rPr>
      <t xml:space="preserve">1753312 </t>
    </r>
    <r>
      <rPr>
        <sz val="12"/>
        <rFont val="Times New Roman"/>
        <family val="1"/>
      </rPr>
      <t xml:space="preserve">                                                                               Жиро рачуни        </t>
    </r>
    <r>
      <rPr>
        <b/>
        <sz val="12"/>
        <rFont val="Times New Roman"/>
        <family val="1"/>
      </rPr>
      <t>555-000-00000000-18</t>
    </r>
  </si>
  <si>
    <r>
      <t xml:space="preserve">Шифра дјелатности         </t>
    </r>
    <r>
      <rPr>
        <b/>
        <sz val="12"/>
        <rFont val="Times New Roman"/>
        <family val="1"/>
      </rPr>
      <t>65121</t>
    </r>
  </si>
  <si>
    <r>
      <t xml:space="preserve">Сједиште    </t>
    </r>
    <r>
      <rPr>
        <b/>
        <sz val="12"/>
        <rFont val="Times New Roman"/>
        <family val="1"/>
      </rPr>
      <t>БАЊА ЛУКА</t>
    </r>
  </si>
  <si>
    <r>
      <t xml:space="preserve">ЈИБ  </t>
    </r>
    <r>
      <rPr>
        <b/>
        <sz val="12"/>
        <rFont val="Times New Roman"/>
        <family val="1"/>
      </rPr>
      <t>4400374890002</t>
    </r>
  </si>
  <si>
    <r>
      <t xml:space="preserve">А. ТЕКУЋА СРЕДСТВА </t>
    </r>
    <r>
      <rPr>
        <b/>
        <sz val="10"/>
        <rFont val="Times New Roman"/>
        <family val="1"/>
      </rPr>
      <t>(002+008+011+014+018+022+030+031+032+033+034)</t>
    </r>
  </si>
  <si>
    <r>
      <t xml:space="preserve">1.Готовина, готовински еквиваленти, злато и потраживања из оперативног пословања </t>
    </r>
    <r>
      <rPr>
        <b/>
        <sz val="8"/>
        <rFont val="Times New Roman"/>
        <family val="1"/>
      </rPr>
      <t>(003 до 007)</t>
    </r>
  </si>
  <si>
    <r>
      <t xml:space="preserve">на дан </t>
    </r>
    <r>
      <rPr>
        <b/>
        <u val="single"/>
        <sz val="16"/>
        <rFont val="Times New Roman"/>
        <family val="1"/>
      </rPr>
      <t>31.12.2015.</t>
    </r>
    <r>
      <rPr>
        <b/>
        <sz val="16"/>
        <rFont val="Times New Roman"/>
        <family val="1"/>
      </rPr>
      <t xml:space="preserve"> године</t>
    </r>
  </si>
  <si>
    <t xml:space="preserve">                                   лиценца бр. CP - 0329/16</t>
  </si>
  <si>
    <t>Датум: 25.02.2016. године                                      ____________________                                                      ___________________________</t>
  </si>
  <si>
    <t xml:space="preserve">                                                                                      Лице са лиценцом                                                                         Директор 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</si>
</sst>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&quot;KM&quot;;\-#,##0&quot;KM&quot;"/>
    <numFmt numFmtId="165" formatCode="#,##0&quot;KM&quot;;[Red]\-#,##0&quot;KM&quot;"/>
    <numFmt numFmtId="166" formatCode="#,##0.00&quot;KM&quot;;\-#,##0.00&quot;KM&quot;"/>
    <numFmt numFmtId="167" formatCode="#,##0.00&quot;KM&quot;;[Red]\-#,##0.00&quot;KM&quot;"/>
    <numFmt numFmtId="168" formatCode="_-* #,##0&quot;KM&quot;_-;\-* #,##0&quot;KM&quot;_-;_-* &quot;-&quot;&quot;KM&quot;_-;_-@_-"/>
    <numFmt numFmtId="169" formatCode="_-* #,##0_K_M_-;\-* #,##0_K_M_-;_-* &quot;-&quot;_K_M_-;_-@_-"/>
    <numFmt numFmtId="170" formatCode="_-* #,##0.00&quot;KM&quot;_-;\-* #,##0.00&quot;KM&quot;_-;_-* &quot;-&quot;??&quot;KM&quot;_-;_-@_-"/>
    <numFmt numFmtId="171" formatCode="_-* #,##0.00_K_M_-;\-* #,##0.00_K_M_-;_-* &quot;-&quot;??_K_M_-;_-@_-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* #,##0_);_(* \(#,##0\);_(* &quot;-&quot;_);_(@_)"/>
    <numFmt numFmtId="178" formatCode="_(&quot;KM&quot;* #,##0.00_);_(&quot;KM&quot;* \(#,##0.00\);_(&quot;KM&quot;* &quot;-&quot;??_);_(@_)"/>
    <numFmt numFmtId="179" formatCode="_(* #,##0.00_);_(* \(#,##0.00\);_(* &quot;-&quot;??_);_(@_)"/>
    <numFmt numFmtId="180" formatCode="[$-409]dddd\,\ mmmm\ dd\,\ yyyy"/>
  </numFmts>
  <fonts count="53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0"/>
      <name val="Times New Roman"/>
      <family val="1"/>
    </font>
    <font>
      <sz val="8"/>
      <name val="MS Sans Serif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>
        <color indexed="63"/>
      </right>
      <top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/>
    </border>
    <border>
      <left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8">
    <xf numFmtId="0" fontId="0" fillId="0" borderId="0" xfId="0" applyNumberFormat="1" applyFont="1" applyFill="1" applyBorder="1" applyAlignment="1" applyProtection="1">
      <alignment/>
      <protection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wrapText="1"/>
    </xf>
    <xf numFmtId="0" fontId="5" fillId="32" borderId="11" xfId="0" applyFont="1" applyFill="1" applyBorder="1" applyAlignment="1">
      <alignment horizontal="center" wrapText="1"/>
    </xf>
    <xf numFmtId="3" fontId="6" fillId="32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 wrapText="1"/>
    </xf>
    <xf numFmtId="0" fontId="5" fillId="32" borderId="14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18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9" fillId="33" borderId="20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3" fontId="3" fillId="0" borderId="0" xfId="0" applyNumberFormat="1" applyFont="1" applyFill="1" applyBorder="1" applyAlignment="1" applyProtection="1">
      <alignment/>
      <protection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3" fontId="3" fillId="0" borderId="23" xfId="0" applyNumberFormat="1" applyFont="1" applyFill="1" applyBorder="1" applyAlignment="1">
      <alignment vertical="center" wrapText="1"/>
    </xf>
    <xf numFmtId="3" fontId="3" fillId="0" borderId="22" xfId="0" applyNumberFormat="1" applyFont="1" applyFill="1" applyBorder="1" applyAlignment="1">
      <alignment vertical="center" wrapText="1"/>
    </xf>
    <xf numFmtId="0" fontId="14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wrapText="1"/>
    </xf>
    <xf numFmtId="0" fontId="14" fillId="0" borderId="17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3" fontId="3" fillId="0" borderId="26" xfId="0" applyNumberFormat="1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wrapText="1"/>
    </xf>
    <xf numFmtId="0" fontId="14" fillId="0" borderId="13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3" fontId="3" fillId="0" borderId="28" xfId="0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0" fontId="14" fillId="0" borderId="14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3" fontId="3" fillId="0" borderId="16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29" xfId="0" applyFont="1" applyBorder="1" applyAlignment="1">
      <alignment wrapText="1"/>
    </xf>
    <xf numFmtId="0" fontId="14" fillId="0" borderId="3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3" fontId="3" fillId="0" borderId="30" xfId="0" applyNumberFormat="1" applyFont="1" applyFill="1" applyBorder="1" applyAlignment="1">
      <alignment vertical="center" wrapText="1"/>
    </xf>
    <xf numFmtId="3" fontId="3" fillId="0" borderId="31" xfId="0" applyNumberFormat="1" applyFont="1" applyFill="1" applyBorder="1" applyAlignment="1">
      <alignment vertical="center" wrapText="1"/>
    </xf>
    <xf numFmtId="3" fontId="3" fillId="0" borderId="32" xfId="0" applyNumberFormat="1" applyFont="1" applyFill="1" applyBorder="1" applyAlignment="1">
      <alignment vertical="center" wrapText="1"/>
    </xf>
    <xf numFmtId="0" fontId="14" fillId="0" borderId="33" xfId="0" applyFont="1" applyBorder="1" applyAlignment="1">
      <alignment wrapText="1"/>
    </xf>
    <xf numFmtId="0" fontId="14" fillId="0" borderId="34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3" fontId="3" fillId="0" borderId="34" xfId="0" applyNumberFormat="1" applyFont="1" applyFill="1" applyBorder="1" applyAlignment="1">
      <alignment vertical="center" wrapText="1"/>
    </xf>
    <xf numFmtId="3" fontId="3" fillId="0" borderId="33" xfId="0" applyNumberFormat="1" applyFont="1" applyFill="1" applyBorder="1" applyAlignment="1">
      <alignment vertical="center" wrapText="1"/>
    </xf>
    <xf numFmtId="0" fontId="5" fillId="32" borderId="35" xfId="0" applyFont="1" applyFill="1" applyBorder="1" applyAlignment="1">
      <alignment horizontal="center" wrapText="1"/>
    </xf>
    <xf numFmtId="0" fontId="5" fillId="32" borderId="19" xfId="0" applyFont="1" applyFill="1" applyBorder="1" applyAlignment="1">
      <alignment wrapText="1"/>
    </xf>
    <xf numFmtId="0" fontId="5" fillId="32" borderId="36" xfId="0" applyFont="1" applyFill="1" applyBorder="1" applyAlignment="1">
      <alignment horizontal="center" wrapText="1"/>
    </xf>
    <xf numFmtId="0" fontId="5" fillId="32" borderId="37" xfId="0" applyFont="1" applyFill="1" applyBorder="1" applyAlignment="1">
      <alignment horizontal="center" wrapText="1"/>
    </xf>
    <xf numFmtId="0" fontId="5" fillId="32" borderId="19" xfId="0" applyFont="1" applyFill="1" applyBorder="1" applyAlignment="1">
      <alignment horizontal="center" wrapText="1"/>
    </xf>
    <xf numFmtId="3" fontId="6" fillId="32" borderId="38" xfId="0" applyNumberFormat="1" applyFont="1" applyFill="1" applyBorder="1" applyAlignment="1">
      <alignment vertical="center" wrapText="1"/>
    </xf>
    <xf numFmtId="3" fontId="6" fillId="32" borderId="37" xfId="0" applyNumberFormat="1" applyFont="1" applyFill="1" applyBorder="1" applyAlignment="1">
      <alignment vertical="center" wrapText="1"/>
    </xf>
    <xf numFmtId="3" fontId="6" fillId="32" borderId="19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/>
      <protection/>
    </xf>
    <xf numFmtId="3" fontId="6" fillId="32" borderId="14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wrapText="1"/>
    </xf>
    <xf numFmtId="0" fontId="10" fillId="33" borderId="14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vertical="center" wrapText="1"/>
    </xf>
    <xf numFmtId="0" fontId="5" fillId="32" borderId="18" xfId="0" applyFont="1" applyFill="1" applyBorder="1" applyAlignment="1">
      <alignment wrapText="1"/>
    </xf>
    <xf numFmtId="0" fontId="14" fillId="34" borderId="10" xfId="0" applyFont="1" applyFill="1" applyBorder="1" applyAlignment="1">
      <alignment horizontal="center" wrapText="1"/>
    </xf>
    <xf numFmtId="3" fontId="3" fillId="34" borderId="14" xfId="0" applyNumberFormat="1" applyFont="1" applyFill="1" applyBorder="1" applyAlignment="1">
      <alignment vertical="center" wrapText="1"/>
    </xf>
    <xf numFmtId="0" fontId="14" fillId="34" borderId="27" xfId="0" applyFont="1" applyFill="1" applyBorder="1" applyAlignment="1">
      <alignment horizontal="center" wrapText="1"/>
    </xf>
    <xf numFmtId="3" fontId="3" fillId="34" borderId="13" xfId="0" applyNumberFormat="1" applyFont="1" applyFill="1" applyBorder="1" applyAlignment="1">
      <alignment vertical="center" wrapText="1"/>
    </xf>
    <xf numFmtId="0" fontId="14" fillId="34" borderId="29" xfId="0" applyFont="1" applyFill="1" applyBorder="1" applyAlignment="1">
      <alignment horizontal="center" wrapText="1"/>
    </xf>
    <xf numFmtId="3" fontId="6" fillId="32" borderId="36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9" fillId="0" borderId="3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5" fillId="33" borderId="18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0" fontId="14" fillId="0" borderId="27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6" fillId="32" borderId="19" xfId="0" applyNumberFormat="1" applyFont="1" applyFill="1" applyBorder="1" applyAlignment="1">
      <alignment horizontal="right" vertical="center" wrapText="1"/>
    </xf>
    <xf numFmtId="3" fontId="3" fillId="0" borderId="33" xfId="0" applyNumberFormat="1" applyFont="1" applyFill="1" applyBorder="1" applyAlignment="1">
      <alignment horizontal="right" vertical="center" wrapText="1"/>
    </xf>
    <xf numFmtId="0" fontId="10" fillId="32" borderId="11" xfId="0" applyFont="1" applyFill="1" applyBorder="1" applyAlignment="1">
      <alignment wrapText="1"/>
    </xf>
    <xf numFmtId="0" fontId="10" fillId="0" borderId="18" xfId="0" applyFont="1" applyFill="1" applyBorder="1" applyAlignment="1">
      <alignment vertical="top" wrapText="1"/>
    </xf>
    <xf numFmtId="0" fontId="7" fillId="0" borderId="38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4" fontId="16" fillId="0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 applyProtection="1">
      <alignment horizontal="center"/>
      <protection/>
    </xf>
    <xf numFmtId="4" fontId="16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Alignment="1">
      <alignment/>
    </xf>
    <xf numFmtId="3" fontId="3" fillId="0" borderId="35" xfId="0" applyNumberFormat="1" applyFont="1" applyBorder="1" applyAlignment="1">
      <alignment horizontal="center" wrapText="1"/>
    </xf>
    <xf numFmtId="3" fontId="3" fillId="0" borderId="21" xfId="0" applyNumberFormat="1" applyFont="1" applyFill="1" applyBorder="1" applyAlignment="1">
      <alignment vertical="center" wrapText="1"/>
    </xf>
    <xf numFmtId="3" fontId="3" fillId="0" borderId="24" xfId="0" applyNumberFormat="1" applyFont="1" applyFill="1" applyBorder="1" applyAlignment="1">
      <alignment vertical="center" wrapText="1"/>
    </xf>
    <xf numFmtId="3" fontId="3" fillId="0" borderId="27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6" fillId="32" borderId="10" xfId="0" applyNumberFormat="1" applyFont="1" applyFill="1" applyBorder="1" applyAlignment="1">
      <alignment vertical="center" wrapText="1"/>
    </xf>
    <xf numFmtId="3" fontId="3" fillId="0" borderId="29" xfId="0" applyNumberFormat="1" applyFont="1" applyFill="1" applyBorder="1" applyAlignment="1">
      <alignment vertical="center" wrapText="1"/>
    </xf>
    <xf numFmtId="3" fontId="6" fillId="32" borderId="35" xfId="0" applyNumberFormat="1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/>
    </xf>
    <xf numFmtId="3" fontId="52" fillId="0" borderId="15" xfId="0" applyNumberFormat="1" applyFont="1" applyFill="1" applyBorder="1" applyAlignment="1">
      <alignment vertical="center" wrapText="1"/>
    </xf>
    <xf numFmtId="4" fontId="16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6" fillId="32" borderId="39" xfId="0" applyNumberFormat="1" applyFont="1" applyFill="1" applyBorder="1" applyAlignment="1">
      <alignment vertical="center" wrapText="1"/>
    </xf>
    <xf numFmtId="3" fontId="6" fillId="32" borderId="16" xfId="0" applyNumberFormat="1" applyFont="1" applyFill="1" applyBorder="1" applyAlignment="1">
      <alignment vertical="center" wrapText="1"/>
    </xf>
    <xf numFmtId="3" fontId="6" fillId="32" borderId="11" xfId="0" applyNumberFormat="1" applyFont="1" applyFill="1" applyBorder="1" applyAlignment="1">
      <alignment vertical="center" wrapText="1"/>
    </xf>
    <xf numFmtId="3" fontId="6" fillId="33" borderId="16" xfId="0" applyNumberFormat="1" applyFont="1" applyFill="1" applyBorder="1" applyAlignment="1">
      <alignment vertical="center" wrapText="1"/>
    </xf>
    <xf numFmtId="3" fontId="6" fillId="33" borderId="39" xfId="0" applyNumberFormat="1" applyFont="1" applyFill="1" applyBorder="1" applyAlignment="1">
      <alignment vertical="center" wrapText="1"/>
    </xf>
    <xf numFmtId="3" fontId="3" fillId="35" borderId="17" xfId="0" applyNumberFormat="1" applyFont="1" applyFill="1" applyBorder="1" applyAlignment="1">
      <alignment vertical="center" wrapText="1"/>
    </xf>
    <xf numFmtId="3" fontId="3" fillId="35" borderId="13" xfId="0" applyNumberFormat="1" applyFont="1" applyFill="1" applyBorder="1" applyAlignment="1">
      <alignment vertical="center" wrapText="1"/>
    </xf>
    <xf numFmtId="3" fontId="3" fillId="35" borderId="22" xfId="0" applyNumberFormat="1" applyFont="1" applyFill="1" applyBorder="1" applyAlignment="1">
      <alignment horizontal="right" vertical="center" wrapText="1"/>
    </xf>
    <xf numFmtId="3" fontId="3" fillId="35" borderId="28" xfId="0" applyNumberFormat="1" applyFont="1" applyFill="1" applyBorder="1" applyAlignment="1">
      <alignment horizontal="right" vertical="center" wrapText="1"/>
    </xf>
    <xf numFmtId="3" fontId="6" fillId="32" borderId="40" xfId="0" applyNumberFormat="1" applyFont="1" applyFill="1" applyBorder="1" applyAlignment="1">
      <alignment vertical="center" wrapText="1"/>
    </xf>
    <xf numFmtId="3" fontId="6" fillId="32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3" fontId="6" fillId="32" borderId="41" xfId="0" applyNumberFormat="1" applyFont="1" applyFill="1" applyBorder="1" applyAlignment="1">
      <alignment vertical="center" wrapText="1"/>
    </xf>
    <xf numFmtId="3" fontId="6" fillId="32" borderId="39" xfId="0" applyNumberFormat="1" applyFont="1" applyFill="1" applyBorder="1" applyAlignment="1">
      <alignment vertical="center" wrapText="1"/>
    </xf>
    <xf numFmtId="3" fontId="6" fillId="32" borderId="42" xfId="0" applyNumberFormat="1" applyFont="1" applyFill="1" applyBorder="1" applyAlignment="1">
      <alignment vertical="center" wrapText="1"/>
    </xf>
    <xf numFmtId="3" fontId="6" fillId="32" borderId="16" xfId="0" applyNumberFormat="1" applyFont="1" applyFill="1" applyBorder="1" applyAlignment="1">
      <alignment vertical="center" wrapText="1"/>
    </xf>
    <xf numFmtId="3" fontId="6" fillId="32" borderId="20" xfId="0" applyNumberFormat="1" applyFont="1" applyFill="1" applyBorder="1" applyAlignment="1">
      <alignment vertical="center" wrapText="1"/>
    </xf>
    <xf numFmtId="3" fontId="6" fillId="32" borderId="11" xfId="0" applyNumberFormat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4" fillId="0" borderId="29" xfId="0" applyFont="1" applyBorder="1" applyAlignment="1">
      <alignment horizontal="center" wrapText="1"/>
    </xf>
    <xf numFmtId="0" fontId="14" fillId="0" borderId="24" xfId="0" applyFont="1" applyBorder="1" applyAlignment="1">
      <alignment/>
    </xf>
    <xf numFmtId="0" fontId="14" fillId="0" borderId="43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5" fillId="32" borderId="4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41" xfId="0" applyFont="1" applyFill="1" applyBorder="1" applyAlignment="1">
      <alignment horizontal="center" wrapText="1"/>
    </xf>
    <xf numFmtId="0" fontId="5" fillId="32" borderId="39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10" fillId="33" borderId="4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center" wrapText="1"/>
    </xf>
    <xf numFmtId="0" fontId="10" fillId="33" borderId="39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5" fillId="32" borderId="4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5" fillId="32" borderId="42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5" fillId="32" borderId="2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3" fillId="0" borderId="0" xfId="0" applyNumberFormat="1" applyFont="1" applyFill="1" applyBorder="1" applyAlignment="1" applyProtection="1">
      <alignment/>
      <protection/>
    </xf>
    <xf numFmtId="0" fontId="9" fillId="0" borderId="4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3" fontId="6" fillId="0" borderId="40" xfId="0" applyNumberFormat="1" applyFont="1" applyBorder="1" applyAlignment="1">
      <alignment horizontal="center" wrapText="1"/>
    </xf>
    <xf numFmtId="3" fontId="6" fillId="0" borderId="45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3" fontId="6" fillId="33" borderId="48" xfId="0" applyNumberFormat="1" applyFont="1" applyFill="1" applyBorder="1" applyAlignment="1">
      <alignment vertical="center" wrapText="1"/>
    </xf>
    <xf numFmtId="3" fontId="6" fillId="33" borderId="49" xfId="0" applyNumberFormat="1" applyFont="1" applyFill="1" applyBorder="1" applyAlignment="1">
      <alignment vertical="center" wrapText="1"/>
    </xf>
    <xf numFmtId="3" fontId="6" fillId="33" borderId="42" xfId="0" applyNumberFormat="1" applyFont="1" applyFill="1" applyBorder="1" applyAlignment="1">
      <alignment vertical="center" wrapText="1"/>
    </xf>
    <xf numFmtId="3" fontId="6" fillId="33" borderId="16" xfId="0" applyNumberFormat="1" applyFont="1" applyFill="1" applyBorder="1" applyAlignment="1">
      <alignment vertical="center" wrapText="1"/>
    </xf>
    <xf numFmtId="3" fontId="6" fillId="33" borderId="41" xfId="0" applyNumberFormat="1" applyFont="1" applyFill="1" applyBorder="1" applyAlignment="1">
      <alignment vertical="center" wrapText="1"/>
    </xf>
    <xf numFmtId="3" fontId="6" fillId="33" borderId="39" xfId="0" applyNumberFormat="1" applyFont="1" applyFill="1" applyBorder="1" applyAlignment="1">
      <alignment vertical="center" wrapText="1"/>
    </xf>
    <xf numFmtId="3" fontId="6" fillId="33" borderId="40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14" fillId="33" borderId="41" xfId="0" applyFont="1" applyFill="1" applyBorder="1" applyAlignment="1">
      <alignment horizontal="center" wrapText="1"/>
    </xf>
    <xf numFmtId="0" fontId="14" fillId="33" borderId="39" xfId="0" applyFont="1" applyFill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0" fontId="14" fillId="33" borderId="42" xfId="0" applyFont="1" applyFill="1" applyBorder="1" applyAlignment="1">
      <alignment horizontal="center" wrapText="1"/>
    </xf>
    <xf numFmtId="0" fontId="14" fillId="33" borderId="16" xfId="0" applyFont="1" applyFill="1" applyBorder="1" applyAlignment="1">
      <alignment horizontal="center" wrapText="1"/>
    </xf>
    <xf numFmtId="0" fontId="14" fillId="33" borderId="20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wrapText="1"/>
    </xf>
    <xf numFmtId="3" fontId="6" fillId="33" borderId="50" xfId="0" applyNumberFormat="1" applyFont="1" applyFill="1" applyBorder="1" applyAlignment="1">
      <alignment vertical="center" wrapText="1"/>
    </xf>
    <xf numFmtId="3" fontId="6" fillId="33" borderId="51" xfId="0" applyNumberFormat="1" applyFont="1" applyFill="1" applyBorder="1" applyAlignment="1">
      <alignment vertical="center" wrapText="1"/>
    </xf>
    <xf numFmtId="3" fontId="6" fillId="32" borderId="50" xfId="0" applyNumberFormat="1" applyFont="1" applyFill="1" applyBorder="1" applyAlignment="1">
      <alignment vertical="center" wrapText="1"/>
    </xf>
    <xf numFmtId="3" fontId="6" fillId="32" borderId="51" xfId="0" applyNumberFormat="1" applyFont="1" applyFill="1" applyBorder="1" applyAlignment="1">
      <alignment vertical="center" wrapText="1"/>
    </xf>
    <xf numFmtId="3" fontId="6" fillId="32" borderId="48" xfId="0" applyNumberFormat="1" applyFont="1" applyFill="1" applyBorder="1" applyAlignment="1">
      <alignment vertical="center" wrapText="1"/>
    </xf>
    <xf numFmtId="3" fontId="6" fillId="32" borderId="49" xfId="0" applyNumberFormat="1" applyFont="1" applyFill="1" applyBorder="1" applyAlignment="1">
      <alignment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E9D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M141"/>
  <sheetViews>
    <sheetView tabSelected="1" zoomScalePageLayoutView="0" workbookViewId="0" topLeftCell="A16">
      <selection activeCell="H68" sqref="H68"/>
    </sheetView>
  </sheetViews>
  <sheetFormatPr defaultColWidth="9.140625" defaultRowHeight="12.75"/>
  <cols>
    <col min="1" max="1" width="24.421875" style="13" customWidth="1"/>
    <col min="2" max="2" width="45.421875" style="13" customWidth="1"/>
    <col min="3" max="5" width="8.421875" style="13" customWidth="1"/>
    <col min="6" max="8" width="13.57421875" style="13" customWidth="1"/>
    <col min="9" max="9" width="14.8515625" style="29" customWidth="1"/>
    <col min="10" max="10" width="14.421875" style="137" customWidth="1"/>
    <col min="11" max="13" width="14.00390625" style="13" hidden="1" customWidth="1"/>
    <col min="14" max="16384" width="9.140625" style="13" customWidth="1"/>
  </cols>
  <sheetData>
    <row r="1" ht="6" customHeight="1"/>
    <row r="2" spans="1:9" ht="13.5">
      <c r="A2" s="200" t="s">
        <v>3</v>
      </c>
      <c r="B2" s="201"/>
      <c r="C2" s="201"/>
      <c r="D2" s="201"/>
      <c r="E2" s="201"/>
      <c r="F2" s="201"/>
      <c r="G2" s="201"/>
      <c r="H2" s="201"/>
      <c r="I2" s="201"/>
    </row>
    <row r="3" spans="1:9" ht="15.75">
      <c r="A3" s="14" t="s">
        <v>189</v>
      </c>
      <c r="B3" s="15"/>
      <c r="C3" s="15"/>
      <c r="D3" s="15"/>
      <c r="E3" s="15"/>
      <c r="F3" s="16"/>
      <c r="G3" s="16"/>
      <c r="H3" s="15"/>
      <c r="I3" s="140"/>
    </row>
    <row r="4" spans="1:9" ht="15">
      <c r="A4" s="202" t="s">
        <v>190</v>
      </c>
      <c r="B4" s="173"/>
      <c r="C4" s="173"/>
      <c r="D4" s="173"/>
      <c r="E4" s="173"/>
      <c r="F4" s="173"/>
      <c r="G4" s="173"/>
      <c r="H4" s="173"/>
      <c r="I4" s="173"/>
    </row>
    <row r="5" spans="1:9" ht="15">
      <c r="A5" s="202" t="s">
        <v>4</v>
      </c>
      <c r="B5" s="173"/>
      <c r="C5" s="173"/>
      <c r="D5" s="173"/>
      <c r="E5" s="173"/>
      <c r="F5" s="173"/>
      <c r="G5" s="173"/>
      <c r="H5" s="173"/>
      <c r="I5" s="173"/>
    </row>
    <row r="6" spans="1:9" ht="15">
      <c r="A6" s="203" t="s">
        <v>5</v>
      </c>
      <c r="B6" s="204"/>
      <c r="C6" s="204"/>
      <c r="D6" s="204"/>
      <c r="E6" s="204"/>
      <c r="F6" s="204"/>
      <c r="G6" s="204"/>
      <c r="H6" s="204"/>
      <c r="I6" s="204"/>
    </row>
    <row r="7" spans="1:9" ht="15">
      <c r="A7" s="202" t="s">
        <v>191</v>
      </c>
      <c r="B7" s="173"/>
      <c r="C7" s="173"/>
      <c r="D7" s="173"/>
      <c r="E7" s="173"/>
      <c r="F7" s="173"/>
      <c r="G7" s="173"/>
      <c r="H7" s="173"/>
      <c r="I7" s="173"/>
    </row>
    <row r="8" spans="1:9" ht="15.75">
      <c r="A8" s="202" t="s">
        <v>192</v>
      </c>
      <c r="B8" s="202"/>
      <c r="C8" s="202"/>
      <c r="D8" s="202"/>
      <c r="E8" s="202"/>
      <c r="F8" s="202"/>
      <c r="G8" s="202"/>
      <c r="H8" s="202"/>
      <c r="I8" s="202"/>
    </row>
    <row r="9" spans="1:9" ht="15">
      <c r="A9" s="17"/>
      <c r="B9" s="15"/>
      <c r="C9" s="15"/>
      <c r="D9" s="15"/>
      <c r="E9" s="15"/>
      <c r="F9" s="16"/>
      <c r="G9" s="16"/>
      <c r="H9" s="15"/>
      <c r="I9" s="140"/>
    </row>
    <row r="10" spans="1:9" ht="22.5" customHeight="1">
      <c r="A10" s="205" t="s">
        <v>6</v>
      </c>
      <c r="B10" s="206"/>
      <c r="C10" s="206"/>
      <c r="D10" s="206"/>
      <c r="E10" s="206"/>
      <c r="F10" s="206"/>
      <c r="G10" s="206"/>
      <c r="H10" s="206"/>
      <c r="I10" s="206"/>
    </row>
    <row r="11" spans="1:9" ht="15.75" customHeight="1">
      <c r="A11" s="205" t="s">
        <v>7</v>
      </c>
      <c r="B11" s="206"/>
      <c r="C11" s="206"/>
      <c r="D11" s="206"/>
      <c r="E11" s="206"/>
      <c r="F11" s="206"/>
      <c r="G11" s="206"/>
      <c r="H11" s="206"/>
      <c r="I11" s="206"/>
    </row>
    <row r="12" spans="1:9" ht="15.75" customHeight="1">
      <c r="A12" s="205" t="s">
        <v>195</v>
      </c>
      <c r="B12" s="206"/>
      <c r="C12" s="206"/>
      <c r="D12" s="206"/>
      <c r="E12" s="206"/>
      <c r="F12" s="206"/>
      <c r="G12" s="206"/>
      <c r="H12" s="206"/>
      <c r="I12" s="206"/>
    </row>
    <row r="13" spans="1:9" ht="16.5" thickBot="1">
      <c r="A13" s="15"/>
      <c r="B13" s="15"/>
      <c r="C13" s="15"/>
      <c r="D13" s="15"/>
      <c r="E13" s="15"/>
      <c r="F13" s="16"/>
      <c r="G13" s="16"/>
      <c r="H13" s="18" t="s">
        <v>1</v>
      </c>
      <c r="I13" s="140" t="s">
        <v>2</v>
      </c>
    </row>
    <row r="14" spans="1:9" ht="16.5" thickBot="1">
      <c r="A14" s="207" t="s">
        <v>8</v>
      </c>
      <c r="B14" s="207" t="s">
        <v>9</v>
      </c>
      <c r="C14" s="210" t="s">
        <v>10</v>
      </c>
      <c r="D14" s="211"/>
      <c r="E14" s="212"/>
      <c r="F14" s="219" t="s">
        <v>11</v>
      </c>
      <c r="G14" s="220"/>
      <c r="H14" s="221"/>
      <c r="I14" s="222" t="s">
        <v>12</v>
      </c>
    </row>
    <row r="15" spans="1:9" ht="15.75" customHeight="1">
      <c r="A15" s="208"/>
      <c r="B15" s="208"/>
      <c r="C15" s="213"/>
      <c r="D15" s="214"/>
      <c r="E15" s="215"/>
      <c r="F15" s="210" t="s">
        <v>13</v>
      </c>
      <c r="G15" s="225" t="s">
        <v>14</v>
      </c>
      <c r="H15" s="19" t="s">
        <v>15</v>
      </c>
      <c r="I15" s="223"/>
    </row>
    <row r="16" spans="1:9" ht="48.75" customHeight="1" thickBot="1">
      <c r="A16" s="209"/>
      <c r="B16" s="209"/>
      <c r="C16" s="216"/>
      <c r="D16" s="217"/>
      <c r="E16" s="218"/>
      <c r="F16" s="216"/>
      <c r="G16" s="226"/>
      <c r="H16" s="20" t="s">
        <v>16</v>
      </c>
      <c r="I16" s="224"/>
    </row>
    <row r="17" spans="1:10" s="26" customFormat="1" ht="16.5" thickBot="1">
      <c r="A17" s="21">
        <v>1</v>
      </c>
      <c r="B17" s="22">
        <v>2</v>
      </c>
      <c r="C17" s="183">
        <v>3</v>
      </c>
      <c r="D17" s="184"/>
      <c r="E17" s="185"/>
      <c r="F17" s="24">
        <v>4</v>
      </c>
      <c r="G17" s="25">
        <v>5</v>
      </c>
      <c r="H17" s="22">
        <v>6</v>
      </c>
      <c r="I17" s="141">
        <v>7</v>
      </c>
      <c r="J17" s="138"/>
    </row>
    <row r="18" spans="1:13" ht="13.5" customHeight="1">
      <c r="A18" s="186"/>
      <c r="B18" s="27" t="s">
        <v>17</v>
      </c>
      <c r="C18" s="188">
        <v>0</v>
      </c>
      <c r="D18" s="190">
        <v>0</v>
      </c>
      <c r="E18" s="192">
        <v>1</v>
      </c>
      <c r="F18" s="231">
        <f>F20+F27+F30+F33+F37+F41+F49+F50+F51+F52+F53</f>
        <v>1641073123</v>
      </c>
      <c r="G18" s="229">
        <f>G20+G27+G30+G33+G37+G41+G49+G50+G51+G52+G53</f>
        <v>64943345</v>
      </c>
      <c r="H18" s="227">
        <f>H20+H27+H30+H33+H37+H41+H49+H50+H51+H52+H53</f>
        <v>1576129778</v>
      </c>
      <c r="I18" s="227">
        <f>I20+I27+I30+I33+I37+I41+I49+I50+I51+I52+I53</f>
        <v>1548799662</v>
      </c>
      <c r="K18" s="252">
        <f>K20+K27+K30+K33+K37+K41+K49+K50+K51+K52+K53</f>
        <v>1641073123</v>
      </c>
      <c r="L18" s="229">
        <f>L20+L27+L30+L33+L37+L41+L49+L50+L51+L52+L53</f>
        <v>64943345</v>
      </c>
      <c r="M18" s="227">
        <f>M20+M27+M30+M33+M37+M41+M49+M50+M51+M52+M53</f>
        <v>1576129778</v>
      </c>
    </row>
    <row r="19" spans="1:13" ht="29.25" customHeight="1" thickBot="1">
      <c r="A19" s="187"/>
      <c r="B19" s="28" t="s">
        <v>193</v>
      </c>
      <c r="C19" s="189"/>
      <c r="D19" s="191"/>
      <c r="E19" s="193"/>
      <c r="F19" s="232"/>
      <c r="G19" s="230"/>
      <c r="H19" s="228"/>
      <c r="I19" s="228"/>
      <c r="K19" s="253"/>
      <c r="L19" s="230"/>
      <c r="M19" s="228"/>
    </row>
    <row r="20" spans="1:13" ht="3" customHeight="1">
      <c r="A20" s="179" t="s">
        <v>18</v>
      </c>
      <c r="B20" s="194" t="s">
        <v>194</v>
      </c>
      <c r="C20" s="181">
        <v>0</v>
      </c>
      <c r="D20" s="196">
        <v>0</v>
      </c>
      <c r="E20" s="198">
        <v>2</v>
      </c>
      <c r="F20" s="167">
        <f>SUM(F22:F26)</f>
        <v>54410501</v>
      </c>
      <c r="G20" s="169">
        <f>SUM(G22:G26)</f>
        <v>1044396</v>
      </c>
      <c r="H20" s="171">
        <f>SUM(H22:H26)</f>
        <v>53366105</v>
      </c>
      <c r="I20" s="164">
        <f>SUM(I22:I26)</f>
        <v>83802707</v>
      </c>
      <c r="K20" s="254">
        <f>SUM(K22:K26)</f>
        <v>54410502</v>
      </c>
      <c r="L20" s="169">
        <f>SUM(L22:L26)</f>
        <v>1044396</v>
      </c>
      <c r="M20" s="256">
        <f>SUM(M22:M26)</f>
        <v>53366106</v>
      </c>
    </row>
    <row r="21" spans="1:13" ht="19.5" customHeight="1" thickBot="1">
      <c r="A21" s="180"/>
      <c r="B21" s="195"/>
      <c r="C21" s="182"/>
      <c r="D21" s="197"/>
      <c r="E21" s="199"/>
      <c r="F21" s="168"/>
      <c r="G21" s="170"/>
      <c r="H21" s="172"/>
      <c r="I21" s="165"/>
      <c r="K21" s="255"/>
      <c r="L21" s="170"/>
      <c r="M21" s="257"/>
    </row>
    <row r="22" spans="1:13" ht="15" customHeight="1">
      <c r="A22" s="30" t="s">
        <v>19</v>
      </c>
      <c r="B22" s="31" t="s">
        <v>181</v>
      </c>
      <c r="C22" s="32">
        <v>0</v>
      </c>
      <c r="D22" s="33">
        <v>0</v>
      </c>
      <c r="E22" s="34">
        <v>3</v>
      </c>
      <c r="F22" s="6">
        <v>15124944</v>
      </c>
      <c r="G22" s="35"/>
      <c r="H22" s="36">
        <f>+F22-G22</f>
        <v>15124944</v>
      </c>
      <c r="I22" s="142">
        <v>13687608</v>
      </c>
      <c r="K22" s="6">
        <v>15124944</v>
      </c>
      <c r="L22" s="35"/>
      <c r="M22" s="36">
        <f>+K22-L22</f>
        <v>15124944</v>
      </c>
    </row>
    <row r="23" spans="1:13" ht="15" customHeight="1">
      <c r="A23" s="37" t="s">
        <v>20</v>
      </c>
      <c r="B23" s="38" t="s">
        <v>21</v>
      </c>
      <c r="C23" s="39">
        <v>0</v>
      </c>
      <c r="D23" s="40">
        <v>0</v>
      </c>
      <c r="E23" s="41">
        <v>4</v>
      </c>
      <c r="F23" s="12">
        <v>9260034</v>
      </c>
      <c r="G23" s="42">
        <v>1044396</v>
      </c>
      <c r="H23" s="43">
        <f>+F23-G23</f>
        <v>8215638</v>
      </c>
      <c r="I23" s="143">
        <v>8811587</v>
      </c>
      <c r="K23" s="160">
        <v>9260035</v>
      </c>
      <c r="L23" s="42">
        <v>1044396</v>
      </c>
      <c r="M23" s="43">
        <f>+K23-L23</f>
        <v>8215639</v>
      </c>
    </row>
    <row r="24" spans="1:13" ht="15" customHeight="1">
      <c r="A24" s="44" t="s">
        <v>22</v>
      </c>
      <c r="B24" s="45" t="s">
        <v>180</v>
      </c>
      <c r="C24" s="46">
        <v>0</v>
      </c>
      <c r="D24" s="47">
        <v>0</v>
      </c>
      <c r="E24" s="48">
        <v>5</v>
      </c>
      <c r="F24" s="7">
        <v>28010995</v>
      </c>
      <c r="G24" s="9"/>
      <c r="H24" s="49">
        <f>+F24-G24</f>
        <v>28010995</v>
      </c>
      <c r="I24" s="144">
        <v>59563144</v>
      </c>
      <c r="K24" s="7">
        <v>28010995</v>
      </c>
      <c r="L24" s="9"/>
      <c r="M24" s="49">
        <f>+K24-L24</f>
        <v>28010995</v>
      </c>
    </row>
    <row r="25" spans="1:13" ht="15" customHeight="1">
      <c r="A25" s="37" t="s">
        <v>23</v>
      </c>
      <c r="B25" s="38" t="s">
        <v>24</v>
      </c>
      <c r="C25" s="39">
        <v>0</v>
      </c>
      <c r="D25" s="40">
        <v>0</v>
      </c>
      <c r="E25" s="41">
        <v>6</v>
      </c>
      <c r="F25" s="12"/>
      <c r="G25" s="42"/>
      <c r="H25" s="43">
        <f>+F25-G25</f>
        <v>0</v>
      </c>
      <c r="I25" s="143">
        <v>0</v>
      </c>
      <c r="K25" s="12"/>
      <c r="L25" s="42"/>
      <c r="M25" s="43">
        <f>+K25-L25</f>
        <v>0</v>
      </c>
    </row>
    <row r="26" spans="1:13" ht="15" customHeight="1" thickBot="1">
      <c r="A26" s="50" t="s">
        <v>25</v>
      </c>
      <c r="B26" s="51" t="s">
        <v>26</v>
      </c>
      <c r="C26" s="52">
        <v>0</v>
      </c>
      <c r="D26" s="53">
        <v>0</v>
      </c>
      <c r="E26" s="54">
        <v>7</v>
      </c>
      <c r="F26" s="8">
        <v>2014528</v>
      </c>
      <c r="G26" s="55"/>
      <c r="H26" s="56">
        <f>+F26-G26</f>
        <v>2014528</v>
      </c>
      <c r="I26" s="145">
        <v>1740368</v>
      </c>
      <c r="K26" s="8">
        <v>2014528</v>
      </c>
      <c r="L26" s="55"/>
      <c r="M26" s="56">
        <f>+K26-L26</f>
        <v>2014528</v>
      </c>
    </row>
    <row r="27" spans="1:13" ht="24" customHeight="1" thickBot="1">
      <c r="A27" s="1" t="s">
        <v>27</v>
      </c>
      <c r="B27" s="2" t="s">
        <v>187</v>
      </c>
      <c r="C27" s="10">
        <v>0</v>
      </c>
      <c r="D27" s="11">
        <v>0</v>
      </c>
      <c r="E27" s="3">
        <v>8</v>
      </c>
      <c r="F27" s="155">
        <f>F28+F29</f>
        <v>117851021</v>
      </c>
      <c r="G27" s="156">
        <f>G28+G29</f>
        <v>0</v>
      </c>
      <c r="H27" s="157">
        <f>H28+H29</f>
        <v>117851021</v>
      </c>
      <c r="I27" s="146">
        <f>I28+I29</f>
        <v>150794334</v>
      </c>
      <c r="K27" s="155">
        <f>K28+K29</f>
        <v>117851021</v>
      </c>
      <c r="L27" s="156">
        <f>L28+L29</f>
        <v>0</v>
      </c>
      <c r="M27" s="157">
        <f>M28+M29</f>
        <v>117851021</v>
      </c>
    </row>
    <row r="28" spans="1:13" ht="15" customHeight="1">
      <c r="A28" s="30" t="s">
        <v>28</v>
      </c>
      <c r="B28" s="31" t="s">
        <v>29</v>
      </c>
      <c r="C28" s="32">
        <v>0</v>
      </c>
      <c r="D28" s="33">
        <v>0</v>
      </c>
      <c r="E28" s="34">
        <v>9</v>
      </c>
      <c r="F28" s="6">
        <v>117851021</v>
      </c>
      <c r="G28" s="35"/>
      <c r="H28" s="36">
        <f>+F28-G28</f>
        <v>117851021</v>
      </c>
      <c r="I28" s="142">
        <v>150794334</v>
      </c>
      <c r="K28" s="6">
        <v>117851021</v>
      </c>
      <c r="L28" s="35"/>
      <c r="M28" s="36">
        <f>+K28-L28</f>
        <v>117851021</v>
      </c>
    </row>
    <row r="29" spans="1:13" ht="15" customHeight="1" thickBot="1">
      <c r="A29" s="50" t="s">
        <v>30</v>
      </c>
      <c r="B29" s="51" t="s">
        <v>31</v>
      </c>
      <c r="C29" s="52">
        <v>0</v>
      </c>
      <c r="D29" s="53">
        <v>1</v>
      </c>
      <c r="E29" s="54">
        <v>0</v>
      </c>
      <c r="F29" s="8"/>
      <c r="G29" s="55"/>
      <c r="H29" s="56">
        <f>+F29-G29</f>
        <v>0</v>
      </c>
      <c r="I29" s="145">
        <v>0</v>
      </c>
      <c r="K29" s="8"/>
      <c r="L29" s="55"/>
      <c r="M29" s="56">
        <f>+K29-L29</f>
        <v>0</v>
      </c>
    </row>
    <row r="30" spans="1:13" ht="24" customHeight="1" thickBot="1">
      <c r="A30" s="1" t="s">
        <v>32</v>
      </c>
      <c r="B30" s="2" t="s">
        <v>183</v>
      </c>
      <c r="C30" s="10">
        <v>0</v>
      </c>
      <c r="D30" s="11">
        <v>1</v>
      </c>
      <c r="E30" s="3">
        <v>1</v>
      </c>
      <c r="F30" s="155">
        <f>F31+F32</f>
        <v>10588106</v>
      </c>
      <c r="G30" s="156">
        <f>G31+G32</f>
        <v>4512970</v>
      </c>
      <c r="H30" s="157">
        <f>H31+H32</f>
        <v>6075136</v>
      </c>
      <c r="I30" s="146">
        <f>I31+I32</f>
        <v>6870326</v>
      </c>
      <c r="K30" s="155">
        <f>K31+K32</f>
        <v>10588106</v>
      </c>
      <c r="L30" s="156">
        <f>L31+L32</f>
        <v>4512970</v>
      </c>
      <c r="M30" s="157">
        <f>M31+M32</f>
        <v>6075136</v>
      </c>
    </row>
    <row r="31" spans="1:13" ht="24" customHeight="1">
      <c r="A31" s="57" t="s">
        <v>33</v>
      </c>
      <c r="B31" s="58" t="s">
        <v>182</v>
      </c>
      <c r="C31" s="59">
        <v>0</v>
      </c>
      <c r="D31" s="60">
        <v>1</v>
      </c>
      <c r="E31" s="61">
        <v>2</v>
      </c>
      <c r="F31" s="6">
        <v>10335766</v>
      </c>
      <c r="G31" s="35">
        <v>4346029</v>
      </c>
      <c r="H31" s="36">
        <f>+F31-G31</f>
        <v>5989737</v>
      </c>
      <c r="I31" s="142">
        <v>6697295</v>
      </c>
      <c r="K31" s="6">
        <v>10335766</v>
      </c>
      <c r="L31" s="35">
        <v>4346029</v>
      </c>
      <c r="M31" s="36">
        <f>+K31-L31</f>
        <v>5989737</v>
      </c>
    </row>
    <row r="32" spans="1:13" ht="24" customHeight="1" thickBot="1">
      <c r="A32" s="62" t="s">
        <v>34</v>
      </c>
      <c r="B32" s="63" t="s">
        <v>35</v>
      </c>
      <c r="C32" s="64">
        <v>0</v>
      </c>
      <c r="D32" s="65">
        <v>1</v>
      </c>
      <c r="E32" s="66">
        <v>3</v>
      </c>
      <c r="F32" s="8">
        <v>252340</v>
      </c>
      <c r="G32" s="55">
        <v>166941</v>
      </c>
      <c r="H32" s="56">
        <f>+F32-G32</f>
        <v>85399</v>
      </c>
      <c r="I32" s="145">
        <v>173031</v>
      </c>
      <c r="K32" s="8">
        <v>252340</v>
      </c>
      <c r="L32" s="55">
        <v>166941</v>
      </c>
      <c r="M32" s="56">
        <f>+K32-L32</f>
        <v>85399</v>
      </c>
    </row>
    <row r="33" spans="1:13" ht="15" customHeight="1" thickBot="1">
      <c r="A33" s="1" t="s">
        <v>36</v>
      </c>
      <c r="B33" s="2" t="s">
        <v>37</v>
      </c>
      <c r="C33" s="10">
        <v>0</v>
      </c>
      <c r="D33" s="11">
        <v>1</v>
      </c>
      <c r="E33" s="3">
        <v>4</v>
      </c>
      <c r="F33" s="155">
        <f>F34+F35+F36</f>
        <v>1209226748</v>
      </c>
      <c r="G33" s="156">
        <f>G34+G35+G36</f>
        <v>19457368</v>
      </c>
      <c r="H33" s="157">
        <f>H34+H35+H36</f>
        <v>1189769380</v>
      </c>
      <c r="I33" s="146">
        <f>I34+I35+I36</f>
        <v>1128922711</v>
      </c>
      <c r="K33" s="155">
        <f>K34+K35+K36</f>
        <v>1209226748</v>
      </c>
      <c r="L33" s="156">
        <f>L34+L35+L36</f>
        <v>19457368</v>
      </c>
      <c r="M33" s="157">
        <f>M34+M35+M36</f>
        <v>1189769380</v>
      </c>
    </row>
    <row r="34" spans="1:13" ht="15" customHeight="1">
      <c r="A34" s="57" t="s">
        <v>38</v>
      </c>
      <c r="B34" s="58" t="s">
        <v>39</v>
      </c>
      <c r="C34" s="59">
        <v>0</v>
      </c>
      <c r="D34" s="60">
        <v>1</v>
      </c>
      <c r="E34" s="61">
        <v>5</v>
      </c>
      <c r="F34" s="6">
        <v>106848475</v>
      </c>
      <c r="G34" s="35">
        <v>1016107</v>
      </c>
      <c r="H34" s="36">
        <f>+F34-G34</f>
        <v>105832368</v>
      </c>
      <c r="I34" s="142">
        <v>71396346</v>
      </c>
      <c r="K34" s="6">
        <v>106848475</v>
      </c>
      <c r="L34" s="35">
        <v>1016107</v>
      </c>
      <c r="M34" s="36">
        <f>+K34-L34</f>
        <v>105832368</v>
      </c>
    </row>
    <row r="35" spans="1:13" ht="24" customHeight="1">
      <c r="A35" s="44" t="s">
        <v>40</v>
      </c>
      <c r="B35" s="45" t="s">
        <v>184</v>
      </c>
      <c r="C35" s="46">
        <v>0</v>
      </c>
      <c r="D35" s="47">
        <v>1</v>
      </c>
      <c r="E35" s="48">
        <v>6</v>
      </c>
      <c r="F35" s="7">
        <v>1101032884</v>
      </c>
      <c r="G35" s="9">
        <v>18377245</v>
      </c>
      <c r="H35" s="49">
        <f>+F35-G35</f>
        <v>1082655639</v>
      </c>
      <c r="I35" s="144">
        <v>1054941505</v>
      </c>
      <c r="K35" s="7">
        <v>1101032884</v>
      </c>
      <c r="L35" s="9">
        <v>18377245</v>
      </c>
      <c r="M35" s="49">
        <f>+K35-L35</f>
        <v>1082655639</v>
      </c>
    </row>
    <row r="36" spans="1:13" ht="15" customHeight="1" thickBot="1">
      <c r="A36" s="50" t="s">
        <v>41</v>
      </c>
      <c r="B36" s="51" t="s">
        <v>42</v>
      </c>
      <c r="C36" s="52">
        <v>0</v>
      </c>
      <c r="D36" s="53">
        <v>1</v>
      </c>
      <c r="E36" s="54">
        <v>7</v>
      </c>
      <c r="F36" s="8">
        <v>1345389</v>
      </c>
      <c r="G36" s="55">
        <v>64016</v>
      </c>
      <c r="H36" s="56">
        <f>+F36-G36</f>
        <v>1281373</v>
      </c>
      <c r="I36" s="145">
        <v>2584860</v>
      </c>
      <c r="K36" s="8">
        <v>1345389</v>
      </c>
      <c r="L36" s="55">
        <v>64016</v>
      </c>
      <c r="M36" s="56">
        <f>+K36-L36</f>
        <v>1281373</v>
      </c>
    </row>
    <row r="37" spans="1:13" ht="15" customHeight="1" thickBot="1">
      <c r="A37" s="1" t="s">
        <v>43</v>
      </c>
      <c r="B37" s="2" t="s">
        <v>44</v>
      </c>
      <c r="C37" s="10">
        <v>0</v>
      </c>
      <c r="D37" s="11">
        <v>1</v>
      </c>
      <c r="E37" s="3">
        <v>8</v>
      </c>
      <c r="F37" s="155">
        <f>F38+F39+F40</f>
        <v>84976072</v>
      </c>
      <c r="G37" s="156">
        <f>G38+G39+G40</f>
        <v>-5601939</v>
      </c>
      <c r="H37" s="157">
        <f>H38+H39+H40</f>
        <v>90578011</v>
      </c>
      <c r="I37" s="146">
        <f>I38+I39+I40</f>
        <v>55029658</v>
      </c>
      <c r="K37" s="155">
        <f>K38+K39+K40</f>
        <v>84976072</v>
      </c>
      <c r="L37" s="156">
        <f>L38+L39+L40</f>
        <v>-5601939</v>
      </c>
      <c r="M37" s="157">
        <f>M38+M39+M40</f>
        <v>90578011</v>
      </c>
    </row>
    <row r="38" spans="1:13" ht="15" customHeight="1">
      <c r="A38" s="30" t="s">
        <v>45</v>
      </c>
      <c r="B38" s="31" t="s">
        <v>46</v>
      </c>
      <c r="C38" s="32">
        <v>0</v>
      </c>
      <c r="D38" s="33">
        <v>1</v>
      </c>
      <c r="E38" s="34">
        <v>9</v>
      </c>
      <c r="F38" s="6">
        <v>84788671</v>
      </c>
      <c r="G38" s="35">
        <v>-2204730</v>
      </c>
      <c r="H38" s="36">
        <f>+F38-G38</f>
        <v>86993401</v>
      </c>
      <c r="I38" s="142">
        <v>52187073</v>
      </c>
      <c r="K38" s="6">
        <v>84788671</v>
      </c>
      <c r="L38" s="35">
        <v>-2204730</v>
      </c>
      <c r="M38" s="36">
        <f>+K38-L38</f>
        <v>86993401</v>
      </c>
    </row>
    <row r="39" spans="1:13" ht="15" customHeight="1">
      <c r="A39" s="44" t="s">
        <v>47</v>
      </c>
      <c r="B39" s="45" t="s">
        <v>48</v>
      </c>
      <c r="C39" s="46">
        <v>0</v>
      </c>
      <c r="D39" s="47">
        <v>2</v>
      </c>
      <c r="E39" s="48">
        <v>0</v>
      </c>
      <c r="F39" s="7"/>
      <c r="G39" s="9"/>
      <c r="H39" s="49">
        <f>+F39-G39</f>
        <v>0</v>
      </c>
      <c r="I39" s="144">
        <v>0</v>
      </c>
      <c r="K39" s="7"/>
      <c r="L39" s="9"/>
      <c r="M39" s="49">
        <f>+K39-L39</f>
        <v>0</v>
      </c>
    </row>
    <row r="40" spans="1:13" ht="15" customHeight="1" thickBot="1">
      <c r="A40" s="50" t="s">
        <v>49</v>
      </c>
      <c r="B40" s="51" t="s">
        <v>50</v>
      </c>
      <c r="C40" s="52">
        <v>0</v>
      </c>
      <c r="D40" s="53">
        <v>2</v>
      </c>
      <c r="E40" s="54">
        <v>1</v>
      </c>
      <c r="F40" s="8">
        <v>187401</v>
      </c>
      <c r="G40" s="55">
        <v>-3397209</v>
      </c>
      <c r="H40" s="56">
        <f>+F40-G40</f>
        <v>3584610</v>
      </c>
      <c r="I40" s="145">
        <v>2842585</v>
      </c>
      <c r="K40" s="8">
        <v>187401</v>
      </c>
      <c r="L40" s="55">
        <v>-3397209</v>
      </c>
      <c r="M40" s="56">
        <f>+K40-L40</f>
        <v>3584610</v>
      </c>
    </row>
    <row r="41" spans="1:13" ht="15" customHeight="1" thickBot="1">
      <c r="A41" s="1" t="s">
        <v>51</v>
      </c>
      <c r="B41" s="2" t="s">
        <v>52</v>
      </c>
      <c r="C41" s="10">
        <v>0</v>
      </c>
      <c r="D41" s="11">
        <v>2</v>
      </c>
      <c r="E41" s="3">
        <v>2</v>
      </c>
      <c r="F41" s="155">
        <f>F42+F43+F44+F45+F46+F47+F48</f>
        <v>141664380</v>
      </c>
      <c r="G41" s="156">
        <f>G42+G43+G44+G45+G46+G47+G48</f>
        <v>42819125</v>
      </c>
      <c r="H41" s="157">
        <f>H42+H43+H44+H45+H46+H47+H48</f>
        <v>98845255</v>
      </c>
      <c r="I41" s="146">
        <f>I42+I43+I44+I45+I46+I47+I48</f>
        <v>108553209</v>
      </c>
      <c r="K41" s="155">
        <f>K42+K43+K44+K45+K46+K47+K48</f>
        <v>141664379</v>
      </c>
      <c r="L41" s="156">
        <f>L42+L43+L44+L45+L46+L47+L48</f>
        <v>42819125</v>
      </c>
      <c r="M41" s="157">
        <f>M42+M43+M44+M45+M46+M47+M48</f>
        <v>98845254</v>
      </c>
    </row>
    <row r="42" spans="1:13" ht="15" customHeight="1">
      <c r="A42" s="30" t="s">
        <v>53</v>
      </c>
      <c r="B42" s="31" t="s">
        <v>54</v>
      </c>
      <c r="C42" s="32">
        <v>0</v>
      </c>
      <c r="D42" s="33">
        <v>2</v>
      </c>
      <c r="E42" s="34">
        <v>3</v>
      </c>
      <c r="F42" s="6">
        <v>36752434</v>
      </c>
      <c r="G42" s="35">
        <v>477881</v>
      </c>
      <c r="H42" s="36">
        <f aca="true" t="shared" si="0" ref="H42:H48">+F42-G42</f>
        <v>36274553</v>
      </c>
      <c r="I42" s="142">
        <v>41888678</v>
      </c>
      <c r="K42" s="6">
        <v>36752434</v>
      </c>
      <c r="L42" s="35">
        <v>477881</v>
      </c>
      <c r="M42" s="36">
        <f aca="true" t="shared" si="1" ref="M42:M48">+K42-L42</f>
        <v>36274553</v>
      </c>
    </row>
    <row r="43" spans="1:13" ht="24" customHeight="1">
      <c r="A43" s="44" t="s">
        <v>55</v>
      </c>
      <c r="B43" s="45" t="s">
        <v>56</v>
      </c>
      <c r="C43" s="46">
        <v>0</v>
      </c>
      <c r="D43" s="47">
        <v>2</v>
      </c>
      <c r="E43" s="48">
        <v>4</v>
      </c>
      <c r="F43" s="7">
        <v>0</v>
      </c>
      <c r="G43" s="9">
        <v>0</v>
      </c>
      <c r="H43" s="49">
        <f t="shared" si="0"/>
        <v>0</v>
      </c>
      <c r="I43" s="144">
        <v>0</v>
      </c>
      <c r="K43" s="7">
        <v>0</v>
      </c>
      <c r="L43" s="9">
        <v>0</v>
      </c>
      <c r="M43" s="49">
        <f t="shared" si="1"/>
        <v>0</v>
      </c>
    </row>
    <row r="44" spans="1:13" ht="24" customHeight="1">
      <c r="A44" s="44" t="s">
        <v>57</v>
      </c>
      <c r="B44" s="45" t="s">
        <v>58</v>
      </c>
      <c r="C44" s="46">
        <v>0</v>
      </c>
      <c r="D44" s="47">
        <v>2</v>
      </c>
      <c r="E44" s="48">
        <v>5</v>
      </c>
      <c r="F44" s="7">
        <v>86341979</v>
      </c>
      <c r="G44" s="9">
        <v>40823379</v>
      </c>
      <c r="H44" s="49">
        <f t="shared" si="0"/>
        <v>45518600</v>
      </c>
      <c r="I44" s="144">
        <v>50088238</v>
      </c>
      <c r="K44" s="7">
        <v>86341979</v>
      </c>
      <c r="L44" s="9">
        <v>40823379</v>
      </c>
      <c r="M44" s="49">
        <f t="shared" si="1"/>
        <v>45518600</v>
      </c>
    </row>
    <row r="45" spans="1:13" ht="13.5" customHeight="1">
      <c r="A45" s="44" t="s">
        <v>59</v>
      </c>
      <c r="B45" s="45" t="s">
        <v>60</v>
      </c>
      <c r="C45" s="46">
        <v>0</v>
      </c>
      <c r="D45" s="47">
        <v>2</v>
      </c>
      <c r="E45" s="48">
        <v>6</v>
      </c>
      <c r="F45" s="7">
        <v>10351900</v>
      </c>
      <c r="G45" s="9"/>
      <c r="H45" s="49">
        <f t="shared" si="0"/>
        <v>10351900</v>
      </c>
      <c r="I45" s="144">
        <v>8563406</v>
      </c>
      <c r="K45" s="7">
        <v>10351899</v>
      </c>
      <c r="L45" s="9"/>
      <c r="M45" s="49">
        <f t="shared" si="1"/>
        <v>10351899</v>
      </c>
    </row>
    <row r="46" spans="1:13" ht="13.5" customHeight="1">
      <c r="A46" s="44" t="s">
        <v>61</v>
      </c>
      <c r="B46" s="45" t="s">
        <v>62</v>
      </c>
      <c r="C46" s="46">
        <v>0</v>
      </c>
      <c r="D46" s="47">
        <v>2</v>
      </c>
      <c r="E46" s="48">
        <v>7</v>
      </c>
      <c r="F46" s="7">
        <v>63315</v>
      </c>
      <c r="G46" s="9"/>
      <c r="H46" s="49">
        <f t="shared" si="0"/>
        <v>63315</v>
      </c>
      <c r="I46" s="144">
        <v>64610</v>
      </c>
      <c r="K46" s="161">
        <v>63315</v>
      </c>
      <c r="L46" s="9"/>
      <c r="M46" s="49">
        <f t="shared" si="1"/>
        <v>63315</v>
      </c>
    </row>
    <row r="47" spans="1:13" ht="11.25" customHeight="1">
      <c r="A47" s="67" t="s">
        <v>63</v>
      </c>
      <c r="B47" s="68" t="s">
        <v>64</v>
      </c>
      <c r="C47" s="69">
        <v>0</v>
      </c>
      <c r="D47" s="70">
        <v>2</v>
      </c>
      <c r="E47" s="71">
        <v>8</v>
      </c>
      <c r="F47" s="72">
        <v>2471082</v>
      </c>
      <c r="G47" s="73">
        <v>1517865</v>
      </c>
      <c r="H47" s="74">
        <f t="shared" si="0"/>
        <v>953217</v>
      </c>
      <c r="I47" s="147">
        <v>1437795</v>
      </c>
      <c r="K47" s="72">
        <v>2471082</v>
      </c>
      <c r="L47" s="73">
        <v>1517865</v>
      </c>
      <c r="M47" s="74">
        <f t="shared" si="1"/>
        <v>953217</v>
      </c>
    </row>
    <row r="48" spans="1:13" ht="15" customHeight="1" thickBot="1">
      <c r="A48" s="67" t="s">
        <v>65</v>
      </c>
      <c r="B48" s="75" t="s">
        <v>66</v>
      </c>
      <c r="C48" s="76">
        <v>0</v>
      </c>
      <c r="D48" s="70">
        <v>2</v>
      </c>
      <c r="E48" s="77">
        <v>9</v>
      </c>
      <c r="F48" s="78">
        <v>5683670</v>
      </c>
      <c r="G48" s="73"/>
      <c r="H48" s="79">
        <f t="shared" si="0"/>
        <v>5683670</v>
      </c>
      <c r="I48" s="79">
        <v>6510482</v>
      </c>
      <c r="K48" s="78">
        <v>5683670</v>
      </c>
      <c r="L48" s="73"/>
      <c r="M48" s="79">
        <f t="shared" si="1"/>
        <v>5683670</v>
      </c>
    </row>
    <row r="49" spans="1:13" s="88" customFormat="1" ht="15" customHeight="1" thickBot="1">
      <c r="A49" s="80" t="s">
        <v>67</v>
      </c>
      <c r="B49" s="81" t="s">
        <v>68</v>
      </c>
      <c r="C49" s="82">
        <v>0</v>
      </c>
      <c r="D49" s="83">
        <v>3</v>
      </c>
      <c r="E49" s="84">
        <v>0</v>
      </c>
      <c r="F49" s="85">
        <v>22356295</v>
      </c>
      <c r="G49" s="86">
        <v>2711425</v>
      </c>
      <c r="H49" s="87">
        <f>+F49-G49</f>
        <v>19644870</v>
      </c>
      <c r="I49" s="148">
        <v>14826696</v>
      </c>
      <c r="J49" s="137"/>
      <c r="K49" s="85">
        <v>22356295</v>
      </c>
      <c r="L49" s="86">
        <v>2711425</v>
      </c>
      <c r="M49" s="87">
        <f>+K49-L49</f>
        <v>19644870</v>
      </c>
    </row>
    <row r="50" spans="1:13" ht="15" customHeight="1" thickBot="1">
      <c r="A50" s="1">
        <v>350</v>
      </c>
      <c r="B50" s="2" t="s">
        <v>69</v>
      </c>
      <c r="C50" s="10">
        <v>0</v>
      </c>
      <c r="D50" s="11">
        <v>3</v>
      </c>
      <c r="E50" s="3">
        <v>1</v>
      </c>
      <c r="F50" s="89"/>
      <c r="G50" s="156"/>
      <c r="H50" s="157">
        <f>+F50-G50</f>
        <v>0</v>
      </c>
      <c r="I50" s="146">
        <v>0</v>
      </c>
      <c r="K50" s="89"/>
      <c r="L50" s="156"/>
      <c r="M50" s="157">
        <f>+K50-L50</f>
        <v>0</v>
      </c>
    </row>
    <row r="51" spans="1:13" ht="15" customHeight="1" thickBot="1">
      <c r="A51" s="1">
        <v>351</v>
      </c>
      <c r="B51" s="2" t="s">
        <v>70</v>
      </c>
      <c r="C51" s="10">
        <v>0</v>
      </c>
      <c r="D51" s="11">
        <v>3</v>
      </c>
      <c r="E51" s="3">
        <v>2</v>
      </c>
      <c r="F51" s="89"/>
      <c r="G51" s="156"/>
      <c r="H51" s="157">
        <f>+F51-G51</f>
        <v>0</v>
      </c>
      <c r="I51" s="146">
        <v>0</v>
      </c>
      <c r="K51" s="89"/>
      <c r="L51" s="156"/>
      <c r="M51" s="157">
        <f>+K51-L51</f>
        <v>0</v>
      </c>
    </row>
    <row r="52" spans="1:13" ht="15" customHeight="1" thickBot="1">
      <c r="A52" s="1" t="s">
        <v>71</v>
      </c>
      <c r="B52" s="2" t="s">
        <v>72</v>
      </c>
      <c r="C52" s="10">
        <v>0</v>
      </c>
      <c r="D52" s="11">
        <v>3</v>
      </c>
      <c r="E52" s="3">
        <v>3</v>
      </c>
      <c r="F52" s="89"/>
      <c r="G52" s="156"/>
      <c r="H52" s="157">
        <f>+F52-G52</f>
        <v>0</v>
      </c>
      <c r="I52" s="146">
        <v>0</v>
      </c>
      <c r="K52" s="89"/>
      <c r="L52" s="156"/>
      <c r="M52" s="157">
        <f>+K52-L52</f>
        <v>0</v>
      </c>
    </row>
    <row r="53" spans="1:13" ht="15" customHeight="1" thickBot="1">
      <c r="A53" s="1" t="s">
        <v>73</v>
      </c>
      <c r="B53" s="2" t="s">
        <v>74</v>
      </c>
      <c r="C53" s="10">
        <v>0</v>
      </c>
      <c r="D53" s="11">
        <v>3</v>
      </c>
      <c r="E53" s="3">
        <v>4</v>
      </c>
      <c r="F53" s="89"/>
      <c r="G53" s="156"/>
      <c r="H53" s="157">
        <f>+F53-G53</f>
        <v>0</v>
      </c>
      <c r="I53" s="146">
        <v>21</v>
      </c>
      <c r="K53" s="89"/>
      <c r="L53" s="156"/>
      <c r="M53" s="157">
        <f>+K53-L53</f>
        <v>0</v>
      </c>
    </row>
    <row r="54" spans="1:13" ht="15" customHeight="1" thickBot="1">
      <c r="A54" s="90"/>
      <c r="B54" s="91" t="s">
        <v>179</v>
      </c>
      <c r="C54" s="92">
        <v>0</v>
      </c>
      <c r="D54" s="93">
        <v>3</v>
      </c>
      <c r="E54" s="94">
        <v>5</v>
      </c>
      <c r="F54" s="159">
        <f>F55+F61+F67</f>
        <v>85790117</v>
      </c>
      <c r="G54" s="158">
        <f>G55+G61+G67</f>
        <v>33471947</v>
      </c>
      <c r="H54" s="95">
        <f>H55+H61+H67</f>
        <v>52318170</v>
      </c>
      <c r="I54" s="149">
        <f>I55+I61+I67</f>
        <v>45948858</v>
      </c>
      <c r="K54" s="159">
        <f>K55+K61+K67</f>
        <v>85790117</v>
      </c>
      <c r="L54" s="158">
        <f>L55+L61+L67</f>
        <v>33471947</v>
      </c>
      <c r="M54" s="95">
        <f>M55+M61+M67</f>
        <v>52318170</v>
      </c>
    </row>
    <row r="55" spans="1:13" ht="15" customHeight="1">
      <c r="A55" s="179">
        <v>30</v>
      </c>
      <c r="B55" s="96" t="s">
        <v>75</v>
      </c>
      <c r="C55" s="181">
        <v>0</v>
      </c>
      <c r="D55" s="196">
        <v>3</v>
      </c>
      <c r="E55" s="198">
        <v>6</v>
      </c>
      <c r="F55" s="167">
        <f>F57+F58+F59+F60</f>
        <v>73660901</v>
      </c>
      <c r="G55" s="169">
        <f>G57+G58+G59+G60</f>
        <v>25327525</v>
      </c>
      <c r="H55" s="171">
        <f>H57+H58+H59+H60</f>
        <v>48333376</v>
      </c>
      <c r="I55" s="164">
        <f>I57+I58+I59+I60</f>
        <v>42245845</v>
      </c>
      <c r="K55" s="254">
        <f>K57+K58+K59+K60</f>
        <v>73660901</v>
      </c>
      <c r="L55" s="169">
        <f>L57+L58+L59+L60</f>
        <v>25327525</v>
      </c>
      <c r="M55" s="256">
        <f>M57+M58+M59+M60</f>
        <v>48333376</v>
      </c>
    </row>
    <row r="56" spans="1:13" ht="15" customHeight="1" thickBot="1">
      <c r="A56" s="180"/>
      <c r="B56" s="2" t="s">
        <v>76</v>
      </c>
      <c r="C56" s="182"/>
      <c r="D56" s="197"/>
      <c r="E56" s="199"/>
      <c r="F56" s="168"/>
      <c r="G56" s="170"/>
      <c r="H56" s="172"/>
      <c r="I56" s="165"/>
      <c r="K56" s="255"/>
      <c r="L56" s="170"/>
      <c r="M56" s="257"/>
    </row>
    <row r="57" spans="1:13" ht="15" customHeight="1">
      <c r="A57" s="30" t="s">
        <v>77</v>
      </c>
      <c r="B57" s="31" t="s">
        <v>78</v>
      </c>
      <c r="C57" s="32">
        <v>0</v>
      </c>
      <c r="D57" s="33">
        <v>3</v>
      </c>
      <c r="E57" s="34">
        <v>7</v>
      </c>
      <c r="F57" s="6">
        <v>54686694</v>
      </c>
      <c r="G57" s="35">
        <v>21735837</v>
      </c>
      <c r="H57" s="36">
        <f>F57-G57</f>
        <v>32950857</v>
      </c>
      <c r="I57" s="142">
        <v>26109156</v>
      </c>
      <c r="K57" s="6">
        <v>54686694</v>
      </c>
      <c r="L57" s="35">
        <v>21735837</v>
      </c>
      <c r="M57" s="36">
        <f>K57-L57</f>
        <v>32950857</v>
      </c>
    </row>
    <row r="58" spans="1:13" ht="15" customHeight="1">
      <c r="A58" s="44" t="s">
        <v>79</v>
      </c>
      <c r="B58" s="45" t="s">
        <v>80</v>
      </c>
      <c r="C58" s="46">
        <v>0</v>
      </c>
      <c r="D58" s="47">
        <v>3</v>
      </c>
      <c r="E58" s="48">
        <v>8</v>
      </c>
      <c r="F58" s="7">
        <v>12413961</v>
      </c>
      <c r="G58" s="9">
        <v>3591688</v>
      </c>
      <c r="H58" s="49">
        <f>F58-G58</f>
        <v>8822273</v>
      </c>
      <c r="I58" s="144">
        <v>8939787</v>
      </c>
      <c r="K58" s="7">
        <v>12413961</v>
      </c>
      <c r="L58" s="9">
        <v>3591688</v>
      </c>
      <c r="M58" s="49">
        <f>K58-L58</f>
        <v>8822273</v>
      </c>
    </row>
    <row r="59" spans="1:13" ht="15" customHeight="1">
      <c r="A59" s="44" t="s">
        <v>81</v>
      </c>
      <c r="B59" s="45" t="s">
        <v>82</v>
      </c>
      <c r="C59" s="46">
        <v>0</v>
      </c>
      <c r="D59" s="47">
        <v>3</v>
      </c>
      <c r="E59" s="48">
        <v>9</v>
      </c>
      <c r="F59" s="7">
        <v>0</v>
      </c>
      <c r="G59" s="9">
        <v>0</v>
      </c>
      <c r="H59" s="49">
        <f>F59-G59</f>
        <v>0</v>
      </c>
      <c r="I59" s="144">
        <v>0</v>
      </c>
      <c r="K59" s="7">
        <v>0</v>
      </c>
      <c r="L59" s="9">
        <v>0</v>
      </c>
      <c r="M59" s="49">
        <f>K59-L59</f>
        <v>0</v>
      </c>
    </row>
    <row r="60" spans="1:13" ht="15" customHeight="1" thickBot="1">
      <c r="A60" s="97" t="s">
        <v>83</v>
      </c>
      <c r="B60" s="51" t="s">
        <v>84</v>
      </c>
      <c r="C60" s="52">
        <v>0</v>
      </c>
      <c r="D60" s="53">
        <v>4</v>
      </c>
      <c r="E60" s="54">
        <v>0</v>
      </c>
      <c r="F60" s="98">
        <v>6560246</v>
      </c>
      <c r="G60" s="55">
        <v>0</v>
      </c>
      <c r="H60" s="56">
        <f>F60-G60</f>
        <v>6560246</v>
      </c>
      <c r="I60" s="145">
        <v>7196902</v>
      </c>
      <c r="K60" s="98">
        <v>6560246</v>
      </c>
      <c r="L60" s="55">
        <v>0</v>
      </c>
      <c r="M60" s="56">
        <f>K60-L60</f>
        <v>6560246</v>
      </c>
    </row>
    <row r="61" spans="1:13" ht="15" customHeight="1" thickBot="1">
      <c r="A61" s="1">
        <v>31</v>
      </c>
      <c r="B61" s="2" t="s">
        <v>85</v>
      </c>
      <c r="C61" s="10">
        <v>0</v>
      </c>
      <c r="D61" s="11">
        <v>4</v>
      </c>
      <c r="E61" s="3">
        <v>1</v>
      </c>
      <c r="F61" s="155">
        <f>F62+F63+F64+F65+F66</f>
        <v>12036223</v>
      </c>
      <c r="G61" s="156">
        <f>G62+G63+G64+G65+G66</f>
        <v>8144422</v>
      </c>
      <c r="H61" s="157">
        <f>H62+H63+H64+H65+H66</f>
        <v>3891801</v>
      </c>
      <c r="I61" s="146">
        <f>I62+I63+I64+I65+I66</f>
        <v>3703013</v>
      </c>
      <c r="K61" s="155">
        <f>K62+K63+K64+K65+K66</f>
        <v>12036223</v>
      </c>
      <c r="L61" s="156">
        <f>L62+L63+L64+L65+L66</f>
        <v>8144422</v>
      </c>
      <c r="M61" s="157">
        <f>M62+M63+M64+M65+M66</f>
        <v>3891801</v>
      </c>
    </row>
    <row r="62" spans="1:13" ht="15" customHeight="1">
      <c r="A62" s="30">
        <v>310</v>
      </c>
      <c r="B62" s="31" t="s">
        <v>86</v>
      </c>
      <c r="C62" s="32">
        <v>0</v>
      </c>
      <c r="D62" s="33">
        <v>4</v>
      </c>
      <c r="E62" s="34">
        <v>2</v>
      </c>
      <c r="F62" s="6"/>
      <c r="G62" s="35"/>
      <c r="H62" s="36">
        <f aca="true" t="shared" si="2" ref="H62:H67">F62-G62</f>
        <v>0</v>
      </c>
      <c r="I62" s="142">
        <v>0</v>
      </c>
      <c r="K62" s="6"/>
      <c r="L62" s="35"/>
      <c r="M62" s="36">
        <f aca="true" t="shared" si="3" ref="M62:M67">K62-L62</f>
        <v>0</v>
      </c>
    </row>
    <row r="63" spans="1:13" ht="15" customHeight="1">
      <c r="A63" s="99" t="s">
        <v>87</v>
      </c>
      <c r="B63" s="45" t="s">
        <v>88</v>
      </c>
      <c r="C63" s="46">
        <v>0</v>
      </c>
      <c r="D63" s="47">
        <v>4</v>
      </c>
      <c r="E63" s="48">
        <v>3</v>
      </c>
      <c r="F63" s="100">
        <v>636727</v>
      </c>
      <c r="G63" s="9">
        <v>636727</v>
      </c>
      <c r="H63" s="49">
        <f t="shared" si="2"/>
        <v>0</v>
      </c>
      <c r="I63" s="144">
        <v>0</v>
      </c>
      <c r="K63" s="100">
        <v>636727</v>
      </c>
      <c r="L63" s="9">
        <v>636727</v>
      </c>
      <c r="M63" s="49">
        <f t="shared" si="3"/>
        <v>0</v>
      </c>
    </row>
    <row r="64" spans="1:13" ht="15" customHeight="1">
      <c r="A64" s="99" t="s">
        <v>89</v>
      </c>
      <c r="B64" s="45" t="s">
        <v>90</v>
      </c>
      <c r="C64" s="46">
        <v>0</v>
      </c>
      <c r="D64" s="47">
        <v>4</v>
      </c>
      <c r="E64" s="48">
        <v>4</v>
      </c>
      <c r="F64" s="7">
        <v>0</v>
      </c>
      <c r="G64" s="151"/>
      <c r="H64" s="49">
        <f t="shared" si="2"/>
        <v>0</v>
      </c>
      <c r="I64" s="144">
        <v>0</v>
      </c>
      <c r="K64" s="7">
        <v>0</v>
      </c>
      <c r="L64" s="151"/>
      <c r="M64" s="49">
        <f t="shared" si="3"/>
        <v>0</v>
      </c>
    </row>
    <row r="65" spans="1:13" ht="15" customHeight="1">
      <c r="A65" s="44" t="s">
        <v>91</v>
      </c>
      <c r="B65" s="45" t="s">
        <v>92</v>
      </c>
      <c r="C65" s="46">
        <v>0</v>
      </c>
      <c r="D65" s="47">
        <v>4</v>
      </c>
      <c r="E65" s="48">
        <v>5</v>
      </c>
      <c r="F65" s="7">
        <v>9290773</v>
      </c>
      <c r="G65" s="9">
        <v>7507695</v>
      </c>
      <c r="H65" s="49">
        <f t="shared" si="2"/>
        <v>1783078</v>
      </c>
      <c r="I65" s="144">
        <v>2220281</v>
      </c>
      <c r="K65" s="7">
        <v>9290773</v>
      </c>
      <c r="L65" s="9">
        <v>7507695</v>
      </c>
      <c r="M65" s="49">
        <f t="shared" si="3"/>
        <v>1783078</v>
      </c>
    </row>
    <row r="66" spans="1:13" ht="15" customHeight="1" thickBot="1">
      <c r="A66" s="101" t="s">
        <v>93</v>
      </c>
      <c r="B66" s="75" t="s">
        <v>94</v>
      </c>
      <c r="C66" s="76">
        <v>0</v>
      </c>
      <c r="D66" s="70">
        <v>4</v>
      </c>
      <c r="E66" s="77">
        <v>6</v>
      </c>
      <c r="F66" s="78">
        <v>2108723</v>
      </c>
      <c r="G66" s="73">
        <v>0</v>
      </c>
      <c r="H66" s="79">
        <f t="shared" si="2"/>
        <v>2108723</v>
      </c>
      <c r="I66" s="147">
        <v>1482732</v>
      </c>
      <c r="K66" s="78">
        <v>2108723</v>
      </c>
      <c r="L66" s="73">
        <v>0</v>
      </c>
      <c r="M66" s="79">
        <f t="shared" si="3"/>
        <v>2108723</v>
      </c>
    </row>
    <row r="67" spans="1:13" ht="15" customHeight="1" thickBot="1">
      <c r="A67" s="80">
        <v>37</v>
      </c>
      <c r="B67" s="81" t="s">
        <v>95</v>
      </c>
      <c r="C67" s="82">
        <v>0</v>
      </c>
      <c r="D67" s="83">
        <v>4</v>
      </c>
      <c r="E67" s="84">
        <v>7</v>
      </c>
      <c r="F67" s="102">
        <v>92993</v>
      </c>
      <c r="G67" s="86">
        <v>0</v>
      </c>
      <c r="H67" s="87">
        <f t="shared" si="2"/>
        <v>92993</v>
      </c>
      <c r="I67" s="148">
        <v>0</v>
      </c>
      <c r="K67" s="102">
        <v>92993</v>
      </c>
      <c r="L67" s="86">
        <v>0</v>
      </c>
      <c r="M67" s="87">
        <f t="shared" si="3"/>
        <v>92993</v>
      </c>
    </row>
    <row r="68" spans="1:13" ht="15" customHeight="1" thickBot="1">
      <c r="A68" s="103"/>
      <c r="B68" s="104" t="s">
        <v>96</v>
      </c>
      <c r="C68" s="105">
        <v>0</v>
      </c>
      <c r="D68" s="106">
        <v>4</v>
      </c>
      <c r="E68" s="107">
        <v>8</v>
      </c>
      <c r="F68" s="159">
        <f>F18+F54</f>
        <v>1726863240</v>
      </c>
      <c r="G68" s="158">
        <f>G18+G54</f>
        <v>98415292</v>
      </c>
      <c r="H68" s="95">
        <f>H18+H54</f>
        <v>1628447948</v>
      </c>
      <c r="I68" s="149">
        <f>I18+I54</f>
        <v>1594748520</v>
      </c>
      <c r="K68" s="159">
        <f>K18+K54</f>
        <v>1726863240</v>
      </c>
      <c r="L68" s="158">
        <f>L18+L54</f>
        <v>98415292</v>
      </c>
      <c r="M68" s="95">
        <f>M18+M54</f>
        <v>1628447948</v>
      </c>
    </row>
    <row r="69" spans="1:13" ht="15" customHeight="1" thickBot="1">
      <c r="A69" s="1" t="s">
        <v>97</v>
      </c>
      <c r="B69" s="2" t="s">
        <v>98</v>
      </c>
      <c r="C69" s="10">
        <v>0</v>
      </c>
      <c r="D69" s="11">
        <v>4</v>
      </c>
      <c r="E69" s="3">
        <v>9</v>
      </c>
      <c r="F69" s="89">
        <v>322462620</v>
      </c>
      <c r="G69" s="156"/>
      <c r="H69" s="157">
        <f>F69-G69</f>
        <v>322462620</v>
      </c>
      <c r="I69" s="146">
        <v>315374390</v>
      </c>
      <c r="K69" s="89">
        <v>322462620</v>
      </c>
      <c r="L69" s="156"/>
      <c r="M69" s="157">
        <f>K69-L69</f>
        <v>322462620</v>
      </c>
    </row>
    <row r="70" spans="1:13" ht="15" customHeight="1" thickBot="1">
      <c r="A70" s="103"/>
      <c r="B70" s="104" t="s">
        <v>99</v>
      </c>
      <c r="C70" s="105">
        <v>0</v>
      </c>
      <c r="D70" s="106">
        <v>5</v>
      </c>
      <c r="E70" s="107">
        <v>0</v>
      </c>
      <c r="F70" s="159">
        <f>F68+F69</f>
        <v>2049325860</v>
      </c>
      <c r="G70" s="158">
        <f>G68+G69</f>
        <v>98415292</v>
      </c>
      <c r="H70" s="95">
        <f>H68+H69</f>
        <v>1950910568</v>
      </c>
      <c r="I70" s="95">
        <f>I68+I69</f>
        <v>1910122910</v>
      </c>
      <c r="K70" s="159">
        <f>K68+K69</f>
        <v>2049325860</v>
      </c>
      <c r="L70" s="158">
        <f>L68+L69</f>
        <v>98415292</v>
      </c>
      <c r="M70" s="95">
        <f>M68+M69</f>
        <v>1950910568</v>
      </c>
    </row>
    <row r="71" spans="1:9" ht="13.5" customHeight="1">
      <c r="A71" s="108"/>
      <c r="B71" s="15"/>
      <c r="C71" s="15"/>
      <c r="D71" s="15"/>
      <c r="E71" s="15"/>
      <c r="F71" s="152"/>
      <c r="G71" s="152"/>
      <c r="H71" s="153"/>
      <c r="I71" s="153"/>
    </row>
    <row r="72" spans="1:9" ht="11.25" customHeight="1">
      <c r="A72" s="108"/>
      <c r="B72" s="15"/>
      <c r="C72" s="15"/>
      <c r="D72" s="15"/>
      <c r="E72" s="15"/>
      <c r="F72" s="152"/>
      <c r="G72" s="152"/>
      <c r="H72" s="153"/>
      <c r="I72" s="150"/>
    </row>
    <row r="73" spans="1:9" ht="5.25" customHeight="1">
      <c r="A73" s="108"/>
      <c r="B73" s="15"/>
      <c r="C73" s="15"/>
      <c r="D73" s="15"/>
      <c r="E73" s="15"/>
      <c r="F73" s="16"/>
      <c r="G73" s="16"/>
      <c r="H73" s="109"/>
      <c r="I73" s="150"/>
    </row>
    <row r="74" spans="1:9" ht="5.25" customHeight="1">
      <c r="A74" s="108"/>
      <c r="B74" s="15"/>
      <c r="C74" s="15"/>
      <c r="D74" s="15"/>
      <c r="E74" s="15"/>
      <c r="F74" s="16"/>
      <c r="G74" s="16"/>
      <c r="H74" s="109"/>
      <c r="I74" s="150"/>
    </row>
    <row r="75" spans="1:9" ht="5.25" customHeight="1">
      <c r="A75" s="108"/>
      <c r="B75" s="15"/>
      <c r="C75" s="15"/>
      <c r="D75" s="15"/>
      <c r="E75" s="15"/>
      <c r="F75" s="16"/>
      <c r="G75" s="16"/>
      <c r="H75" s="109"/>
      <c r="I75" s="150"/>
    </row>
    <row r="76" spans="1:9" ht="6.75" customHeight="1" thickBot="1">
      <c r="A76" s="108"/>
      <c r="B76" s="15"/>
      <c r="C76" s="15"/>
      <c r="D76" s="15"/>
      <c r="E76" s="15"/>
      <c r="F76" s="16"/>
      <c r="G76" s="16"/>
      <c r="H76" s="110"/>
      <c r="I76" s="150"/>
    </row>
    <row r="77" spans="1:9" ht="40.5" customHeight="1" thickBot="1">
      <c r="A77" s="111" t="s">
        <v>100</v>
      </c>
      <c r="B77" s="112" t="s">
        <v>9</v>
      </c>
      <c r="C77" s="235" t="s">
        <v>10</v>
      </c>
      <c r="D77" s="236"/>
      <c r="E77" s="237"/>
      <c r="F77" s="113" t="s">
        <v>101</v>
      </c>
      <c r="G77" s="113" t="s">
        <v>12</v>
      </c>
      <c r="H77" s="109"/>
      <c r="I77" s="150"/>
    </row>
    <row r="78" spans="1:12" s="115" customFormat="1" ht="15.75" customHeight="1" thickBot="1">
      <c r="A78" s="114">
        <v>1</v>
      </c>
      <c r="B78" s="23">
        <v>2</v>
      </c>
      <c r="C78" s="183">
        <v>3</v>
      </c>
      <c r="D78" s="184"/>
      <c r="E78" s="185"/>
      <c r="F78" s="23">
        <v>4</v>
      </c>
      <c r="G78" s="23">
        <v>5</v>
      </c>
      <c r="H78" s="109"/>
      <c r="I78" s="150"/>
      <c r="J78" s="139"/>
      <c r="K78" s="13"/>
      <c r="L78" s="13"/>
    </row>
    <row r="79" spans="1:12" ht="18" customHeight="1">
      <c r="A79" s="238"/>
      <c r="B79" s="116" t="s">
        <v>102</v>
      </c>
      <c r="C79" s="240">
        <v>1</v>
      </c>
      <c r="D79" s="248">
        <v>0</v>
      </c>
      <c r="E79" s="250">
        <v>1</v>
      </c>
      <c r="F79" s="233">
        <f>F81+F85+F88+F92</f>
        <v>1493013266.01</v>
      </c>
      <c r="G79" s="233">
        <f>G81+G85+G88+G92</f>
        <v>1470378080</v>
      </c>
      <c r="H79" s="110"/>
      <c r="K79" s="233">
        <f>K81+K85+K88+K92</f>
        <v>1493013265.86</v>
      </c>
      <c r="L79" s="233">
        <f>L81+L85+L88+L92</f>
        <v>1470378080</v>
      </c>
    </row>
    <row r="80" spans="1:12" ht="13.5" customHeight="1" thickBot="1">
      <c r="A80" s="239"/>
      <c r="B80" s="91" t="s">
        <v>103</v>
      </c>
      <c r="C80" s="241"/>
      <c r="D80" s="249"/>
      <c r="E80" s="251"/>
      <c r="F80" s="234"/>
      <c r="G80" s="234"/>
      <c r="H80" s="110"/>
      <c r="K80" s="234"/>
      <c r="L80" s="234"/>
    </row>
    <row r="81" spans="1:12" ht="15" customHeight="1" thickBot="1">
      <c r="A81" s="1" t="s">
        <v>104</v>
      </c>
      <c r="B81" s="2" t="s">
        <v>105</v>
      </c>
      <c r="C81" s="10">
        <v>1</v>
      </c>
      <c r="D81" s="11">
        <v>0</v>
      </c>
      <c r="E81" s="3">
        <v>2</v>
      </c>
      <c r="F81" s="4">
        <f>F82+F83+F84</f>
        <v>1420526950</v>
      </c>
      <c r="G81" s="4">
        <f>G82+G83+G84</f>
        <v>1402017266</v>
      </c>
      <c r="H81" s="110"/>
      <c r="K81" s="4">
        <f>K82+K83+K84</f>
        <v>1420526949.87</v>
      </c>
      <c r="L81" s="4">
        <f>L82+L83+L84</f>
        <v>1402017266</v>
      </c>
    </row>
    <row r="82" spans="1:12" ht="14.25" customHeight="1">
      <c r="A82" s="30" t="s">
        <v>106</v>
      </c>
      <c r="B82" s="31" t="s">
        <v>107</v>
      </c>
      <c r="C82" s="32">
        <v>1</v>
      </c>
      <c r="D82" s="33">
        <v>0</v>
      </c>
      <c r="E82" s="34">
        <v>3</v>
      </c>
      <c r="F82" s="117">
        <v>401099340</v>
      </c>
      <c r="G82" s="117">
        <v>363048964</v>
      </c>
      <c r="H82" s="110"/>
      <c r="K82" s="162">
        <f>314628830.43+1225036.09+22212822.67+63020663.14+11987.11</f>
        <v>401099339.44</v>
      </c>
      <c r="L82" s="117">
        <v>363048964</v>
      </c>
    </row>
    <row r="83" spans="1:12" ht="24" customHeight="1">
      <c r="A83" s="44" t="s">
        <v>108</v>
      </c>
      <c r="B83" s="45" t="s">
        <v>109</v>
      </c>
      <c r="C83" s="46">
        <v>1</v>
      </c>
      <c r="D83" s="47">
        <v>0</v>
      </c>
      <c r="E83" s="48">
        <v>4</v>
      </c>
      <c r="F83" s="118">
        <v>467351179</v>
      </c>
      <c r="G83" s="118">
        <v>544075861</v>
      </c>
      <c r="H83" s="110"/>
      <c r="K83" s="118">
        <f>24927104.02+161454550.64+116738873.48+164230650.96</f>
        <v>467351179.1</v>
      </c>
      <c r="L83" s="118">
        <v>544075861</v>
      </c>
    </row>
    <row r="84" spans="1:12" ht="14.25" customHeight="1" thickBot="1">
      <c r="A84" s="50" t="s">
        <v>110</v>
      </c>
      <c r="B84" s="51" t="s">
        <v>111</v>
      </c>
      <c r="C84" s="52">
        <v>1</v>
      </c>
      <c r="D84" s="53">
        <v>0</v>
      </c>
      <c r="E84" s="54">
        <v>5</v>
      </c>
      <c r="F84" s="5">
        <v>552076431</v>
      </c>
      <c r="G84" s="5">
        <v>494892441</v>
      </c>
      <c r="H84" s="110"/>
      <c r="K84" s="5">
        <f>54249805.79+11546722.92+353647925.89+131582117.34+1049859.39</f>
        <v>552076431.3299999</v>
      </c>
      <c r="L84" s="5">
        <v>494892441</v>
      </c>
    </row>
    <row r="85" spans="1:12" ht="14.25" customHeight="1" thickBot="1">
      <c r="A85" s="1" t="s">
        <v>112</v>
      </c>
      <c r="B85" s="2" t="s">
        <v>113</v>
      </c>
      <c r="C85" s="10">
        <v>1</v>
      </c>
      <c r="D85" s="11">
        <v>0</v>
      </c>
      <c r="E85" s="3">
        <v>6</v>
      </c>
      <c r="F85" s="4">
        <f>F86+F87</f>
        <v>97444</v>
      </c>
      <c r="G85" s="4">
        <f>G86+G87</f>
        <v>74102</v>
      </c>
      <c r="H85" s="110"/>
      <c r="K85" s="4">
        <f>K86+K87</f>
        <v>97443.74</v>
      </c>
      <c r="L85" s="4">
        <f>L86+L87</f>
        <v>74102</v>
      </c>
    </row>
    <row r="86" spans="1:12" ht="14.25" customHeight="1">
      <c r="A86" s="30" t="s">
        <v>114</v>
      </c>
      <c r="B86" s="31" t="s">
        <v>115</v>
      </c>
      <c r="C86" s="32">
        <v>1</v>
      </c>
      <c r="D86" s="33">
        <v>0</v>
      </c>
      <c r="E86" s="34">
        <v>7</v>
      </c>
      <c r="F86" s="117">
        <v>97442</v>
      </c>
      <c r="G86" s="117">
        <v>74082</v>
      </c>
      <c r="H86" s="110"/>
      <c r="K86" s="117">
        <f>23450.48+16.96+73974.3</f>
        <v>97441.74</v>
      </c>
      <c r="L86" s="117">
        <v>74082</v>
      </c>
    </row>
    <row r="87" spans="1:12" ht="14.25" customHeight="1" thickBot="1">
      <c r="A87" s="50" t="s">
        <v>116</v>
      </c>
      <c r="B87" s="51" t="s">
        <v>117</v>
      </c>
      <c r="C87" s="52">
        <v>1</v>
      </c>
      <c r="D87" s="53">
        <v>0</v>
      </c>
      <c r="E87" s="54">
        <v>8</v>
      </c>
      <c r="F87" s="5">
        <v>2</v>
      </c>
      <c r="G87" s="5">
        <v>20</v>
      </c>
      <c r="H87" s="110"/>
      <c r="K87" s="5">
        <v>2</v>
      </c>
      <c r="L87" s="5">
        <v>20</v>
      </c>
    </row>
    <row r="88" spans="1:12" ht="14.25" customHeight="1" thickBot="1">
      <c r="A88" s="1" t="s">
        <v>118</v>
      </c>
      <c r="B88" s="2" t="s">
        <v>119</v>
      </c>
      <c r="C88" s="10">
        <v>1</v>
      </c>
      <c r="D88" s="11">
        <v>0</v>
      </c>
      <c r="E88" s="3">
        <v>9</v>
      </c>
      <c r="F88" s="4">
        <f>F89+F90+F91</f>
        <v>0</v>
      </c>
      <c r="G88" s="4">
        <f>G89+G90+G91</f>
        <v>0</v>
      </c>
      <c r="H88" s="110"/>
      <c r="K88" s="4">
        <f>K89+K90+K91</f>
        <v>0</v>
      </c>
      <c r="L88" s="4">
        <f>L89+L90+L91</f>
        <v>0</v>
      </c>
    </row>
    <row r="89" spans="1:12" ht="14.25" customHeight="1">
      <c r="A89" s="30" t="s">
        <v>120</v>
      </c>
      <c r="B89" s="31" t="s">
        <v>121</v>
      </c>
      <c r="C89" s="32">
        <v>1</v>
      </c>
      <c r="D89" s="33">
        <v>1</v>
      </c>
      <c r="E89" s="34">
        <v>0</v>
      </c>
      <c r="F89" s="117"/>
      <c r="G89" s="117">
        <v>0</v>
      </c>
      <c r="H89" s="110"/>
      <c r="K89" s="117"/>
      <c r="L89" s="117">
        <v>0</v>
      </c>
    </row>
    <row r="90" spans="1:12" ht="24" customHeight="1">
      <c r="A90" s="44" t="s">
        <v>122</v>
      </c>
      <c r="B90" s="45" t="s">
        <v>123</v>
      </c>
      <c r="C90" s="46">
        <v>1</v>
      </c>
      <c r="D90" s="47">
        <v>1</v>
      </c>
      <c r="E90" s="48">
        <v>1</v>
      </c>
      <c r="F90" s="118"/>
      <c r="G90" s="118">
        <v>0</v>
      </c>
      <c r="H90" s="110"/>
      <c r="K90" s="118"/>
      <c r="L90" s="118">
        <v>0</v>
      </c>
    </row>
    <row r="91" spans="1:12" ht="14.25" customHeight="1" thickBot="1">
      <c r="A91" s="50" t="s">
        <v>124</v>
      </c>
      <c r="B91" s="51" t="s">
        <v>125</v>
      </c>
      <c r="C91" s="52">
        <v>1</v>
      </c>
      <c r="D91" s="53">
        <v>1</v>
      </c>
      <c r="E91" s="54">
        <v>2</v>
      </c>
      <c r="F91" s="5"/>
      <c r="G91" s="5">
        <v>0</v>
      </c>
      <c r="H91" s="110"/>
      <c r="K91" s="5"/>
      <c r="L91" s="5">
        <v>0</v>
      </c>
    </row>
    <row r="92" spans="1:12" ht="14.25" customHeight="1" thickBot="1">
      <c r="A92" s="1" t="s">
        <v>126</v>
      </c>
      <c r="B92" s="2" t="s">
        <v>127</v>
      </c>
      <c r="C92" s="10">
        <v>1</v>
      </c>
      <c r="D92" s="11">
        <v>1</v>
      </c>
      <c r="E92" s="3">
        <v>3</v>
      </c>
      <c r="F92" s="4">
        <f>F93+F94+F95+F96+F97+F98+F99+F100+F102+F103+F104</f>
        <v>72388872.00999999</v>
      </c>
      <c r="G92" s="4">
        <f>G93+G94+G95+G96+G97+G98+G99+G100+G102+G103+G104</f>
        <v>68286712</v>
      </c>
      <c r="H92" s="110"/>
      <c r="K92" s="4">
        <f>K93+K94+K95+K96+K97+K98+K99+K100+K102+K103+K104</f>
        <v>72388872.25000001</v>
      </c>
      <c r="L92" s="4">
        <f>L93+L94+L95+L96+L97+L98+L99+L100+L102+L103+L104</f>
        <v>68286712</v>
      </c>
    </row>
    <row r="93" spans="1:12" ht="14.25" customHeight="1">
      <c r="A93" s="30" t="s">
        <v>128</v>
      </c>
      <c r="B93" s="31" t="s">
        <v>129</v>
      </c>
      <c r="C93" s="32">
        <v>1</v>
      </c>
      <c r="D93" s="33">
        <v>1</v>
      </c>
      <c r="E93" s="34">
        <v>4</v>
      </c>
      <c r="F93" s="117">
        <v>0.01</v>
      </c>
      <c r="G93" s="117">
        <v>0</v>
      </c>
      <c r="H93" s="110"/>
      <c r="K93" s="117">
        <v>0.01</v>
      </c>
      <c r="L93" s="117">
        <v>0</v>
      </c>
    </row>
    <row r="94" spans="1:12" ht="24" customHeight="1">
      <c r="A94" s="44" t="s">
        <v>130</v>
      </c>
      <c r="B94" s="45" t="s">
        <v>131</v>
      </c>
      <c r="C94" s="46">
        <v>1</v>
      </c>
      <c r="D94" s="47">
        <v>1</v>
      </c>
      <c r="E94" s="48">
        <v>5</v>
      </c>
      <c r="F94" s="118">
        <v>6155614</v>
      </c>
      <c r="G94" s="118">
        <v>2990734</v>
      </c>
      <c r="H94" s="110"/>
      <c r="K94" s="118">
        <f>0.02+398.89+114786.02+2448500.68+252630.33+2899542.01+313160.05+111299.88+15295.85</f>
        <v>6155613.7299999995</v>
      </c>
      <c r="L94" s="118">
        <v>2990734</v>
      </c>
    </row>
    <row r="95" spans="1:12" ht="24" customHeight="1">
      <c r="A95" s="44" t="s">
        <v>132</v>
      </c>
      <c r="B95" s="45" t="s">
        <v>133</v>
      </c>
      <c r="C95" s="46">
        <v>1</v>
      </c>
      <c r="D95" s="47">
        <v>1</v>
      </c>
      <c r="E95" s="48">
        <v>6</v>
      </c>
      <c r="F95" s="118">
        <v>163257</v>
      </c>
      <c r="G95" s="118">
        <v>196875</v>
      </c>
      <c r="H95" s="110"/>
      <c r="K95" s="118">
        <f>215.29+57545.32+105496.52</f>
        <v>163257.13</v>
      </c>
      <c r="L95" s="118">
        <v>196875</v>
      </c>
    </row>
    <row r="96" spans="1:12" ht="14.25" customHeight="1">
      <c r="A96" s="44">
        <v>475</v>
      </c>
      <c r="B96" s="45" t="s">
        <v>134</v>
      </c>
      <c r="C96" s="46">
        <v>1</v>
      </c>
      <c r="D96" s="47">
        <v>1</v>
      </c>
      <c r="E96" s="48">
        <v>7</v>
      </c>
      <c r="F96" s="118">
        <v>0</v>
      </c>
      <c r="G96" s="118">
        <v>375338</v>
      </c>
      <c r="H96" s="110"/>
      <c r="K96" s="118">
        <v>0</v>
      </c>
      <c r="L96" s="118">
        <v>375338</v>
      </c>
    </row>
    <row r="97" spans="1:12" ht="14.25" customHeight="1">
      <c r="A97" s="44">
        <v>465</v>
      </c>
      <c r="B97" s="45" t="s">
        <v>135</v>
      </c>
      <c r="C97" s="46">
        <v>1</v>
      </c>
      <c r="D97" s="47">
        <v>1</v>
      </c>
      <c r="E97" s="48">
        <v>8</v>
      </c>
      <c r="F97" s="118">
        <v>177574</v>
      </c>
      <c r="G97" s="118">
        <v>101415</v>
      </c>
      <c r="H97" s="110"/>
      <c r="K97" s="118">
        <v>177574.23</v>
      </c>
      <c r="L97" s="118">
        <v>101415</v>
      </c>
    </row>
    <row r="98" spans="1:12" ht="14.25" customHeight="1">
      <c r="A98" s="119" t="s">
        <v>136</v>
      </c>
      <c r="B98" s="120" t="s">
        <v>137</v>
      </c>
      <c r="C98" s="121">
        <v>1</v>
      </c>
      <c r="D98" s="122">
        <v>1</v>
      </c>
      <c r="E98" s="123">
        <v>9</v>
      </c>
      <c r="F98" s="118">
        <v>3506553</v>
      </c>
      <c r="G98" s="118">
        <v>3420937</v>
      </c>
      <c r="H98" s="110"/>
      <c r="K98" s="118">
        <f>352672.74+320406.74+2833473.25</f>
        <v>3506552.73</v>
      </c>
      <c r="L98" s="118">
        <v>3420937</v>
      </c>
    </row>
    <row r="99" spans="1:12" ht="14.25" customHeight="1">
      <c r="A99" s="44" t="s">
        <v>138</v>
      </c>
      <c r="B99" s="45" t="s">
        <v>139</v>
      </c>
      <c r="C99" s="46">
        <v>1</v>
      </c>
      <c r="D99" s="47">
        <v>2</v>
      </c>
      <c r="E99" s="48">
        <v>0</v>
      </c>
      <c r="F99" s="118">
        <v>18227578</v>
      </c>
      <c r="G99" s="118">
        <v>18177185</v>
      </c>
      <c r="H99" s="110"/>
      <c r="K99" s="118">
        <f>4783986.78+375136.18+11083185.8+632.77+1984636.51</f>
        <v>18227578.040000003</v>
      </c>
      <c r="L99" s="118">
        <v>18177185</v>
      </c>
    </row>
    <row r="100" spans="1:12" ht="14.25" customHeight="1">
      <c r="A100" s="175" t="s">
        <v>140</v>
      </c>
      <c r="B100" s="75" t="s">
        <v>141</v>
      </c>
      <c r="C100" s="177">
        <v>1</v>
      </c>
      <c r="D100" s="242">
        <v>2</v>
      </c>
      <c r="E100" s="244">
        <v>1</v>
      </c>
      <c r="F100" s="246">
        <v>37600000</v>
      </c>
      <c r="G100" s="246">
        <v>37600000</v>
      </c>
      <c r="H100" s="110"/>
      <c r="K100" s="246">
        <v>37600000</v>
      </c>
      <c r="L100" s="246">
        <v>37600000</v>
      </c>
    </row>
    <row r="101" spans="1:12" ht="14.25" customHeight="1">
      <c r="A101" s="176"/>
      <c r="B101" s="38" t="s">
        <v>142</v>
      </c>
      <c r="C101" s="178"/>
      <c r="D101" s="243"/>
      <c r="E101" s="245"/>
      <c r="F101" s="247"/>
      <c r="G101" s="247"/>
      <c r="H101" s="110"/>
      <c r="K101" s="247"/>
      <c r="L101" s="247"/>
    </row>
    <row r="102" spans="1:12" ht="14.25" customHeight="1">
      <c r="A102" s="44" t="s">
        <v>143</v>
      </c>
      <c r="B102" s="45" t="s">
        <v>144</v>
      </c>
      <c r="C102" s="46">
        <v>1</v>
      </c>
      <c r="D102" s="47">
        <v>2</v>
      </c>
      <c r="E102" s="48">
        <v>2</v>
      </c>
      <c r="F102" s="118">
        <v>798204</v>
      </c>
      <c r="G102" s="118">
        <v>588399</v>
      </c>
      <c r="H102" s="110"/>
      <c r="K102" s="163">
        <f>9727.21+788476.27</f>
        <v>798203.48</v>
      </c>
      <c r="L102" s="118">
        <v>588399</v>
      </c>
    </row>
    <row r="103" spans="1:12" ht="14.25" customHeight="1">
      <c r="A103" s="44" t="s">
        <v>145</v>
      </c>
      <c r="B103" s="45" t="s">
        <v>146</v>
      </c>
      <c r="C103" s="46">
        <v>1</v>
      </c>
      <c r="D103" s="47">
        <v>2</v>
      </c>
      <c r="E103" s="48">
        <v>3</v>
      </c>
      <c r="F103" s="118">
        <v>5406256</v>
      </c>
      <c r="G103" s="118">
        <v>4353324</v>
      </c>
      <c r="H103" s="110"/>
      <c r="K103" s="118">
        <v>5406256.47</v>
      </c>
      <c r="L103" s="118">
        <v>4353324</v>
      </c>
    </row>
    <row r="104" spans="1:12" ht="24" customHeight="1" thickBot="1">
      <c r="A104" s="50" t="s">
        <v>147</v>
      </c>
      <c r="B104" s="51" t="s">
        <v>185</v>
      </c>
      <c r="C104" s="52">
        <v>1</v>
      </c>
      <c r="D104" s="53">
        <v>2</v>
      </c>
      <c r="E104" s="54">
        <v>4</v>
      </c>
      <c r="F104" s="5">
        <v>353836</v>
      </c>
      <c r="G104" s="5">
        <v>482505</v>
      </c>
      <c r="H104" s="110"/>
      <c r="K104" s="5">
        <v>353836.43</v>
      </c>
      <c r="L104" s="5">
        <v>482505</v>
      </c>
    </row>
    <row r="105" spans="1:12" ht="14.25" customHeight="1" thickBot="1">
      <c r="A105" s="103"/>
      <c r="B105" s="91" t="s">
        <v>148</v>
      </c>
      <c r="C105" s="105">
        <v>1</v>
      </c>
      <c r="D105" s="106">
        <v>2</v>
      </c>
      <c r="E105" s="107">
        <v>5</v>
      </c>
      <c r="F105" s="124">
        <f>F106+F112+F118+F122+F128</f>
        <v>135434682</v>
      </c>
      <c r="G105" s="124">
        <f>G106+G112+G118+G122+G128</f>
        <v>124370440</v>
      </c>
      <c r="H105" s="110"/>
      <c r="K105" s="124">
        <f>K106+K112+K118+K122+K128</f>
        <v>135434682.57</v>
      </c>
      <c r="L105" s="124">
        <f>L106+L112+L118+L122+L128</f>
        <v>124370440</v>
      </c>
    </row>
    <row r="106" spans="1:12" ht="14.25" customHeight="1" thickBot="1">
      <c r="A106" s="1">
        <v>80</v>
      </c>
      <c r="B106" s="2" t="s">
        <v>149</v>
      </c>
      <c r="C106" s="10">
        <v>1</v>
      </c>
      <c r="D106" s="11">
        <v>2</v>
      </c>
      <c r="E106" s="3">
        <v>6</v>
      </c>
      <c r="F106" s="4">
        <f>F107+F108+F109+F110+F111</f>
        <v>112274356</v>
      </c>
      <c r="G106" s="4">
        <f>G107+G108+G109+G110+G111</f>
        <v>102505014</v>
      </c>
      <c r="H106" s="110"/>
      <c r="K106" s="4">
        <f>K107+K108+K109+K110+K111</f>
        <v>112274356</v>
      </c>
      <c r="L106" s="4">
        <f>L107+L108+L109+L110+L111</f>
        <v>102505014</v>
      </c>
    </row>
    <row r="107" spans="1:12" ht="14.25" customHeight="1">
      <c r="A107" s="30">
        <v>800</v>
      </c>
      <c r="B107" s="31" t="s">
        <v>150</v>
      </c>
      <c r="C107" s="32">
        <v>1</v>
      </c>
      <c r="D107" s="33">
        <v>2</v>
      </c>
      <c r="E107" s="34">
        <v>7</v>
      </c>
      <c r="F107" s="117">
        <v>104204656</v>
      </c>
      <c r="G107" s="117">
        <v>94435314</v>
      </c>
      <c r="H107" s="110"/>
      <c r="K107" s="117">
        <v>104204656</v>
      </c>
      <c r="L107" s="117">
        <v>94435314</v>
      </c>
    </row>
    <row r="108" spans="1:12" ht="14.25" customHeight="1">
      <c r="A108" s="44">
        <v>801</v>
      </c>
      <c r="B108" s="45" t="s">
        <v>151</v>
      </c>
      <c r="C108" s="46">
        <v>1</v>
      </c>
      <c r="D108" s="47">
        <v>2</v>
      </c>
      <c r="E108" s="48">
        <v>8</v>
      </c>
      <c r="F108" s="118"/>
      <c r="G108" s="118"/>
      <c r="H108" s="110"/>
      <c r="K108" s="118"/>
      <c r="L108" s="118"/>
    </row>
    <row r="109" spans="1:12" ht="14.25" customHeight="1">
      <c r="A109" s="44">
        <v>802</v>
      </c>
      <c r="B109" s="45" t="s">
        <v>152</v>
      </c>
      <c r="C109" s="46">
        <v>1</v>
      </c>
      <c r="D109" s="47">
        <v>2</v>
      </c>
      <c r="E109" s="48">
        <v>9</v>
      </c>
      <c r="F109" s="118">
        <v>8069700</v>
      </c>
      <c r="G109" s="118">
        <v>8069700</v>
      </c>
      <c r="H109" s="110"/>
      <c r="K109" s="118">
        <v>8069700</v>
      </c>
      <c r="L109" s="118">
        <v>8069700</v>
      </c>
    </row>
    <row r="110" spans="1:12" ht="14.25" customHeight="1">
      <c r="A110" s="44">
        <v>803</v>
      </c>
      <c r="B110" s="45" t="s">
        <v>153</v>
      </c>
      <c r="C110" s="46">
        <v>1</v>
      </c>
      <c r="D110" s="47">
        <v>3</v>
      </c>
      <c r="E110" s="48">
        <v>0</v>
      </c>
      <c r="F110" s="118"/>
      <c r="G110" s="118"/>
      <c r="H110" s="110"/>
      <c r="K110" s="118"/>
      <c r="L110" s="118"/>
    </row>
    <row r="111" spans="1:12" ht="14.25" customHeight="1" thickBot="1">
      <c r="A111" s="50">
        <v>804</v>
      </c>
      <c r="B111" s="51" t="s">
        <v>154</v>
      </c>
      <c r="C111" s="52">
        <v>1</v>
      </c>
      <c r="D111" s="53">
        <v>3</v>
      </c>
      <c r="E111" s="54">
        <v>1</v>
      </c>
      <c r="F111" s="5"/>
      <c r="G111" s="5"/>
      <c r="H111" s="110"/>
      <c r="K111" s="5"/>
      <c r="L111" s="5"/>
    </row>
    <row r="112" spans="1:12" ht="14.25" customHeight="1" thickBot="1">
      <c r="A112" s="1">
        <v>81</v>
      </c>
      <c r="B112" s="2" t="s">
        <v>155</v>
      </c>
      <c r="C112" s="10">
        <v>1</v>
      </c>
      <c r="D112" s="11">
        <v>3</v>
      </c>
      <c r="E112" s="3">
        <v>2</v>
      </c>
      <c r="F112" s="4">
        <f>F113+F114+F115+F116+F117</f>
        <v>11089773</v>
      </c>
      <c r="G112" s="4">
        <f>G113+G114+G115+G116+G117</f>
        <v>10518466</v>
      </c>
      <c r="H112" s="110"/>
      <c r="K112" s="4">
        <f>K113+K114+K115+K116+K117</f>
        <v>11089772.67</v>
      </c>
      <c r="L112" s="4">
        <f>L113+L114+L115+L116+L117</f>
        <v>10518466</v>
      </c>
    </row>
    <row r="113" spans="1:12" ht="14.25" customHeight="1">
      <c r="A113" s="30">
        <v>810</v>
      </c>
      <c r="B113" s="31" t="s">
        <v>156</v>
      </c>
      <c r="C113" s="32">
        <v>1</v>
      </c>
      <c r="D113" s="33">
        <v>3</v>
      </c>
      <c r="E113" s="34">
        <v>3</v>
      </c>
      <c r="F113" s="117">
        <v>6815867</v>
      </c>
      <c r="G113" s="117">
        <v>6244560</v>
      </c>
      <c r="H113" s="110"/>
      <c r="K113" s="117">
        <v>6815866.59</v>
      </c>
      <c r="L113" s="117">
        <v>6244560</v>
      </c>
    </row>
    <row r="114" spans="1:12" ht="14.25" customHeight="1">
      <c r="A114" s="44">
        <v>811</v>
      </c>
      <c r="B114" s="45" t="s">
        <v>157</v>
      </c>
      <c r="C114" s="46">
        <v>1</v>
      </c>
      <c r="D114" s="47">
        <v>3</v>
      </c>
      <c r="E114" s="48">
        <v>4</v>
      </c>
      <c r="F114" s="118"/>
      <c r="G114" s="118"/>
      <c r="H114" s="110"/>
      <c r="K114" s="118"/>
      <c r="L114" s="118"/>
    </row>
    <row r="115" spans="1:12" ht="14.25" customHeight="1">
      <c r="A115" s="119">
        <v>812</v>
      </c>
      <c r="B115" s="120" t="s">
        <v>158</v>
      </c>
      <c r="C115" s="121">
        <v>1</v>
      </c>
      <c r="D115" s="122">
        <v>3</v>
      </c>
      <c r="E115" s="123">
        <v>5</v>
      </c>
      <c r="F115" s="118">
        <v>4273906</v>
      </c>
      <c r="G115" s="125">
        <v>4273906</v>
      </c>
      <c r="H115" s="110"/>
      <c r="K115" s="118">
        <v>4273906.08</v>
      </c>
      <c r="L115" s="125">
        <v>4273906</v>
      </c>
    </row>
    <row r="116" spans="1:12" ht="14.25" customHeight="1">
      <c r="A116" s="44">
        <v>814</v>
      </c>
      <c r="B116" s="45" t="s">
        <v>159</v>
      </c>
      <c r="C116" s="46">
        <v>1</v>
      </c>
      <c r="D116" s="47">
        <v>3</v>
      </c>
      <c r="E116" s="48">
        <v>6</v>
      </c>
      <c r="F116" s="118"/>
      <c r="G116" s="118"/>
      <c r="H116" s="110"/>
      <c r="K116" s="118"/>
      <c r="L116" s="118"/>
    </row>
    <row r="117" spans="1:12" ht="14.25" customHeight="1" thickBot="1">
      <c r="A117" s="50">
        <v>818</v>
      </c>
      <c r="B117" s="51" t="s">
        <v>160</v>
      </c>
      <c r="C117" s="52">
        <v>1</v>
      </c>
      <c r="D117" s="53">
        <v>3</v>
      </c>
      <c r="E117" s="54">
        <v>7</v>
      </c>
      <c r="F117" s="5"/>
      <c r="G117" s="5"/>
      <c r="H117" s="110"/>
      <c r="K117" s="5"/>
      <c r="L117" s="5"/>
    </row>
    <row r="118" spans="1:12" ht="14.25" customHeight="1" thickBot="1">
      <c r="A118" s="80">
        <v>82</v>
      </c>
      <c r="B118" s="81" t="s">
        <v>161</v>
      </c>
      <c r="C118" s="82">
        <v>1</v>
      </c>
      <c r="D118" s="83">
        <v>3</v>
      </c>
      <c r="E118" s="84">
        <v>8</v>
      </c>
      <c r="F118" s="126">
        <f>F119+F120+F121</f>
        <v>0</v>
      </c>
      <c r="G118" s="126">
        <f>G119+G120+G121</f>
        <v>-80000</v>
      </c>
      <c r="H118" s="110"/>
      <c r="K118" s="126">
        <f>K119+K120+K121</f>
        <v>0</v>
      </c>
      <c r="L118" s="126">
        <f>L119+L120+L121</f>
        <v>-80000</v>
      </c>
    </row>
    <row r="119" spans="1:12" ht="24" customHeight="1">
      <c r="A119" s="30">
        <v>820</v>
      </c>
      <c r="B119" s="31" t="s">
        <v>162</v>
      </c>
      <c r="C119" s="32">
        <v>1</v>
      </c>
      <c r="D119" s="33">
        <v>3</v>
      </c>
      <c r="E119" s="34">
        <v>9</v>
      </c>
      <c r="F119" s="117"/>
      <c r="G119" s="117">
        <v>0</v>
      </c>
      <c r="H119" s="110"/>
      <c r="K119" s="117"/>
      <c r="L119" s="117">
        <v>0</v>
      </c>
    </row>
    <row r="120" spans="1:12" ht="24" customHeight="1">
      <c r="A120" s="44">
        <v>821</v>
      </c>
      <c r="B120" s="45" t="s">
        <v>163</v>
      </c>
      <c r="C120" s="46">
        <v>1</v>
      </c>
      <c r="D120" s="47">
        <v>4</v>
      </c>
      <c r="E120" s="48">
        <v>0</v>
      </c>
      <c r="F120" s="118"/>
      <c r="G120" s="118">
        <v>-80000</v>
      </c>
      <c r="H120" s="110"/>
      <c r="K120" s="118"/>
      <c r="L120" s="118">
        <v>-80000</v>
      </c>
    </row>
    <row r="121" spans="1:12" ht="14.25" customHeight="1" thickBot="1">
      <c r="A121" s="50">
        <v>822</v>
      </c>
      <c r="B121" s="51" t="s">
        <v>164</v>
      </c>
      <c r="C121" s="52">
        <v>1</v>
      </c>
      <c r="D121" s="53">
        <v>4</v>
      </c>
      <c r="E121" s="54">
        <v>1</v>
      </c>
      <c r="F121" s="5"/>
      <c r="G121" s="5">
        <v>0</v>
      </c>
      <c r="H121" s="110"/>
      <c r="K121" s="5"/>
      <c r="L121" s="5">
        <v>0</v>
      </c>
    </row>
    <row r="122" spans="1:12" ht="14.25" customHeight="1" thickBot="1">
      <c r="A122" s="1">
        <v>83</v>
      </c>
      <c r="B122" s="2" t="s">
        <v>165</v>
      </c>
      <c r="C122" s="10">
        <v>1</v>
      </c>
      <c r="D122" s="11">
        <v>4</v>
      </c>
      <c r="E122" s="3">
        <v>2</v>
      </c>
      <c r="F122" s="4">
        <f>F123+F124+F125+F126+F127</f>
        <v>12070553</v>
      </c>
      <c r="G122" s="4">
        <f>G123+G124+G125+G126+G127</f>
        <v>11426960</v>
      </c>
      <c r="H122" s="110"/>
      <c r="K122" s="4">
        <f>K123+K124+K125+K126+K127</f>
        <v>12070553.899999976</v>
      </c>
      <c r="L122" s="4">
        <f>L123+L124+L125+L126+L127</f>
        <v>11426960</v>
      </c>
    </row>
    <row r="123" spans="1:12" ht="14.25" customHeight="1">
      <c r="A123" s="30">
        <v>830</v>
      </c>
      <c r="B123" s="31" t="s">
        <v>166</v>
      </c>
      <c r="C123" s="32">
        <v>1</v>
      </c>
      <c r="D123" s="33">
        <v>4</v>
      </c>
      <c r="E123" s="34">
        <v>3</v>
      </c>
      <c r="F123" s="117">
        <v>12069724</v>
      </c>
      <c r="G123" s="117">
        <v>11426131</v>
      </c>
      <c r="H123" s="110"/>
      <c r="K123" s="117">
        <v>12069724.449999977</v>
      </c>
      <c r="L123" s="117">
        <v>11426131</v>
      </c>
    </row>
    <row r="124" spans="1:12" ht="14.25" customHeight="1">
      <c r="A124" s="44">
        <v>831</v>
      </c>
      <c r="B124" s="45" t="s">
        <v>167</v>
      </c>
      <c r="C124" s="46">
        <v>1</v>
      </c>
      <c r="D124" s="47">
        <v>4</v>
      </c>
      <c r="E124" s="48">
        <v>4</v>
      </c>
      <c r="F124" s="118">
        <v>829</v>
      </c>
      <c r="G124" s="118">
        <v>829</v>
      </c>
      <c r="H124" s="110"/>
      <c r="K124" s="118">
        <v>829.45</v>
      </c>
      <c r="L124" s="118">
        <v>829</v>
      </c>
    </row>
    <row r="125" spans="1:12" ht="14.25" customHeight="1">
      <c r="A125" s="44">
        <v>832</v>
      </c>
      <c r="B125" s="45" t="s">
        <v>168</v>
      </c>
      <c r="C125" s="46">
        <v>1</v>
      </c>
      <c r="D125" s="47">
        <v>4</v>
      </c>
      <c r="E125" s="48">
        <v>5</v>
      </c>
      <c r="F125" s="118"/>
      <c r="G125" s="118"/>
      <c r="H125" s="110"/>
      <c r="K125" s="118"/>
      <c r="L125" s="118"/>
    </row>
    <row r="126" spans="1:12" ht="24" customHeight="1">
      <c r="A126" s="44">
        <v>833</v>
      </c>
      <c r="B126" s="45" t="s">
        <v>169</v>
      </c>
      <c r="C126" s="46">
        <v>1</v>
      </c>
      <c r="D126" s="47">
        <v>4</v>
      </c>
      <c r="E126" s="48">
        <v>6</v>
      </c>
      <c r="F126" s="118"/>
      <c r="G126" s="118"/>
      <c r="H126" s="110"/>
      <c r="K126" s="118"/>
      <c r="L126" s="118"/>
    </row>
    <row r="127" spans="1:12" ht="14.25" customHeight="1" thickBot="1">
      <c r="A127" s="67">
        <v>834</v>
      </c>
      <c r="B127" s="75" t="s">
        <v>170</v>
      </c>
      <c r="C127" s="76">
        <v>1</v>
      </c>
      <c r="D127" s="70">
        <v>4</v>
      </c>
      <c r="E127" s="77">
        <v>7</v>
      </c>
      <c r="F127" s="127"/>
      <c r="G127" s="127"/>
      <c r="H127" s="110"/>
      <c r="K127" s="127"/>
      <c r="L127" s="127"/>
    </row>
    <row r="128" spans="1:12" ht="14.25" customHeight="1" thickBot="1">
      <c r="A128" s="80">
        <v>84</v>
      </c>
      <c r="B128" s="81" t="s">
        <v>171</v>
      </c>
      <c r="C128" s="82">
        <v>1</v>
      </c>
      <c r="D128" s="83">
        <v>4</v>
      </c>
      <c r="E128" s="84">
        <v>8</v>
      </c>
      <c r="F128" s="126">
        <f>F129+F130</f>
        <v>0</v>
      </c>
      <c r="G128" s="126">
        <f>G129+G130</f>
        <v>0</v>
      </c>
      <c r="H128" s="110"/>
      <c r="K128" s="126">
        <f>K129+K130</f>
        <v>0</v>
      </c>
      <c r="L128" s="126">
        <f>L129+L130</f>
        <v>0</v>
      </c>
    </row>
    <row r="129" spans="1:12" ht="14.25" customHeight="1">
      <c r="A129" s="30">
        <v>840</v>
      </c>
      <c r="B129" s="31" t="s">
        <v>172</v>
      </c>
      <c r="C129" s="32">
        <v>1</v>
      </c>
      <c r="D129" s="33">
        <v>4</v>
      </c>
      <c r="E129" s="34">
        <v>9</v>
      </c>
      <c r="F129" s="117"/>
      <c r="G129" s="117">
        <v>0</v>
      </c>
      <c r="H129" s="110"/>
      <c r="K129" s="117"/>
      <c r="L129" s="117">
        <v>0</v>
      </c>
    </row>
    <row r="130" spans="1:12" ht="14.25" customHeight="1" thickBot="1">
      <c r="A130" s="50">
        <v>841</v>
      </c>
      <c r="B130" s="51" t="s">
        <v>173</v>
      </c>
      <c r="C130" s="52">
        <v>1</v>
      </c>
      <c r="D130" s="53">
        <v>5</v>
      </c>
      <c r="E130" s="54">
        <v>0</v>
      </c>
      <c r="F130" s="5"/>
      <c r="G130" s="5">
        <v>0</v>
      </c>
      <c r="H130" s="110"/>
      <c r="K130" s="5"/>
      <c r="L130" s="5">
        <v>0</v>
      </c>
    </row>
    <row r="131" spans="1:12" ht="14.25" customHeight="1" thickBot="1">
      <c r="A131" s="103"/>
      <c r="B131" s="91" t="s">
        <v>174</v>
      </c>
      <c r="C131" s="105">
        <v>1</v>
      </c>
      <c r="D131" s="106">
        <v>5</v>
      </c>
      <c r="E131" s="107">
        <v>1</v>
      </c>
      <c r="F131" s="124">
        <f>F79+F105</f>
        <v>1628447948.01</v>
      </c>
      <c r="G131" s="124">
        <f>G79+G105</f>
        <v>1594748520</v>
      </c>
      <c r="H131" s="154"/>
      <c r="K131" s="124">
        <f>K79+K105</f>
        <v>1628447948.4299998</v>
      </c>
      <c r="L131" s="124">
        <f>L79+L105</f>
        <v>1594748520</v>
      </c>
    </row>
    <row r="132" spans="1:12" ht="14.25" customHeight="1" thickBot="1">
      <c r="A132" s="1" t="s">
        <v>175</v>
      </c>
      <c r="B132" s="128" t="s">
        <v>176</v>
      </c>
      <c r="C132" s="10">
        <v>1</v>
      </c>
      <c r="D132" s="11">
        <v>5</v>
      </c>
      <c r="E132" s="3">
        <v>2</v>
      </c>
      <c r="F132" s="157">
        <f>H69</f>
        <v>322462620</v>
      </c>
      <c r="G132" s="4">
        <f>+I69</f>
        <v>315374390</v>
      </c>
      <c r="H132" s="153"/>
      <c r="K132" s="157">
        <v>322462620</v>
      </c>
      <c r="L132" s="4">
        <f>+N68</f>
        <v>0</v>
      </c>
    </row>
    <row r="133" spans="1:12" ht="14.25" customHeight="1" thickBot="1">
      <c r="A133" s="90"/>
      <c r="B133" s="91" t="s">
        <v>177</v>
      </c>
      <c r="C133" s="105">
        <v>1</v>
      </c>
      <c r="D133" s="106">
        <v>5</v>
      </c>
      <c r="E133" s="107">
        <v>3</v>
      </c>
      <c r="F133" s="124">
        <f>F131+F132</f>
        <v>1950910568.01</v>
      </c>
      <c r="G133" s="124">
        <f>G131+G132</f>
        <v>1910122910</v>
      </c>
      <c r="H133" s="154"/>
      <c r="K133" s="124">
        <f>K131+K132</f>
        <v>1950910568.4299998</v>
      </c>
      <c r="L133" s="124">
        <f>L131+L132</f>
        <v>1594748520</v>
      </c>
    </row>
    <row r="134" spans="1:8" ht="14.25" customHeight="1" thickBot="1">
      <c r="A134" s="108"/>
      <c r="B134" s="129" t="s">
        <v>178</v>
      </c>
      <c r="C134" s="130"/>
      <c r="D134" s="131"/>
      <c r="E134" s="131"/>
      <c r="F134" s="132"/>
      <c r="G134" s="133"/>
      <c r="H134" s="110"/>
    </row>
    <row r="135" spans="1:9" ht="15">
      <c r="A135" s="108"/>
      <c r="B135" s="134"/>
      <c r="C135" s="15"/>
      <c r="D135" s="15"/>
      <c r="E135" s="15"/>
      <c r="F135" s="16"/>
      <c r="G135" s="135"/>
      <c r="H135" s="136"/>
      <c r="I135" s="140"/>
    </row>
    <row r="136" spans="1:9" ht="15">
      <c r="A136" s="173" t="s">
        <v>198</v>
      </c>
      <c r="B136" s="173"/>
      <c r="C136" s="173"/>
      <c r="D136" s="173"/>
      <c r="E136" s="173"/>
      <c r="F136" s="173"/>
      <c r="G136" s="173"/>
      <c r="H136" s="174"/>
      <c r="I136" s="174"/>
    </row>
    <row r="137" spans="1:9" ht="13.5">
      <c r="A137" s="173" t="s">
        <v>0</v>
      </c>
      <c r="B137" s="174"/>
      <c r="C137" s="174"/>
      <c r="D137" s="174"/>
      <c r="E137" s="174"/>
      <c r="F137" s="174"/>
      <c r="G137" s="174"/>
      <c r="H137" s="174"/>
      <c r="I137" s="174"/>
    </row>
    <row r="138" spans="1:9" ht="15">
      <c r="A138" s="173" t="s">
        <v>197</v>
      </c>
      <c r="B138" s="173"/>
      <c r="C138" s="173"/>
      <c r="D138" s="173"/>
      <c r="E138" s="173"/>
      <c r="F138" s="173"/>
      <c r="G138" s="173"/>
      <c r="H138" s="173"/>
      <c r="I138" s="174"/>
    </row>
    <row r="139" spans="1:9" ht="15">
      <c r="A139" s="15"/>
      <c r="B139" s="15" t="s">
        <v>186</v>
      </c>
      <c r="C139" s="15"/>
      <c r="D139" s="15"/>
      <c r="E139" s="166" t="s">
        <v>188</v>
      </c>
      <c r="F139" s="166"/>
      <c r="G139" s="166"/>
      <c r="H139" s="166"/>
      <c r="I139" s="140"/>
    </row>
    <row r="140" spans="1:9" ht="15">
      <c r="A140" s="15"/>
      <c r="B140" s="15" t="s">
        <v>196</v>
      </c>
      <c r="C140" s="15"/>
      <c r="D140" s="15"/>
      <c r="E140" s="15"/>
      <c r="F140" s="16"/>
      <c r="G140" s="16"/>
      <c r="H140" s="15"/>
      <c r="I140" s="140"/>
    </row>
    <row r="141" spans="6:7" ht="15">
      <c r="F141" s="29"/>
      <c r="G141" s="109"/>
    </row>
  </sheetData>
  <sheetProtection/>
  <mergeCells count="73">
    <mergeCell ref="L100:L101"/>
    <mergeCell ref="K55:K56"/>
    <mergeCell ref="L55:L56"/>
    <mergeCell ref="M55:M56"/>
    <mergeCell ref="K79:K80"/>
    <mergeCell ref="L79:L80"/>
    <mergeCell ref="K100:K101"/>
    <mergeCell ref="K18:K19"/>
    <mergeCell ref="L18:L19"/>
    <mergeCell ref="M18:M19"/>
    <mergeCell ref="K20:K21"/>
    <mergeCell ref="L20:L21"/>
    <mergeCell ref="M20:M21"/>
    <mergeCell ref="A79:A80"/>
    <mergeCell ref="C79:C80"/>
    <mergeCell ref="A137:I137"/>
    <mergeCell ref="D100:D101"/>
    <mergeCell ref="E100:E101"/>
    <mergeCell ref="G100:G101"/>
    <mergeCell ref="A136:I136"/>
    <mergeCell ref="F100:F101"/>
    <mergeCell ref="D79:D80"/>
    <mergeCell ref="E79:E80"/>
    <mergeCell ref="D55:D56"/>
    <mergeCell ref="E55:E56"/>
    <mergeCell ref="F79:F80"/>
    <mergeCell ref="G79:G80"/>
    <mergeCell ref="C77:E77"/>
    <mergeCell ref="C78:E78"/>
    <mergeCell ref="F20:F21"/>
    <mergeCell ref="I18:I19"/>
    <mergeCell ref="G20:G21"/>
    <mergeCell ref="H20:H21"/>
    <mergeCell ref="I20:I21"/>
    <mergeCell ref="G18:G19"/>
    <mergeCell ref="H18:H19"/>
    <mergeCell ref="F18:F19"/>
    <mergeCell ref="A14:A16"/>
    <mergeCell ref="B14:B16"/>
    <mergeCell ref="C14:E16"/>
    <mergeCell ref="F14:H14"/>
    <mergeCell ref="I14:I16"/>
    <mergeCell ref="F15:F16"/>
    <mergeCell ref="G15:G16"/>
    <mergeCell ref="A2:I2"/>
    <mergeCell ref="A4:I4"/>
    <mergeCell ref="A5:I5"/>
    <mergeCell ref="A6:I6"/>
    <mergeCell ref="A11:I11"/>
    <mergeCell ref="A12:I12"/>
    <mergeCell ref="A7:I7"/>
    <mergeCell ref="A8:I8"/>
    <mergeCell ref="A10:I10"/>
    <mergeCell ref="A20:A21"/>
    <mergeCell ref="C17:E17"/>
    <mergeCell ref="A18:A19"/>
    <mergeCell ref="C18:C19"/>
    <mergeCell ref="D18:D19"/>
    <mergeCell ref="E18:E19"/>
    <mergeCell ref="B20:B21"/>
    <mergeCell ref="C20:C21"/>
    <mergeCell ref="D20:D21"/>
    <mergeCell ref="E20:E21"/>
    <mergeCell ref="I55:I56"/>
    <mergeCell ref="E139:H139"/>
    <mergeCell ref="F55:F56"/>
    <mergeCell ref="G55:G56"/>
    <mergeCell ref="H55:H56"/>
    <mergeCell ref="A138:I138"/>
    <mergeCell ref="A100:A101"/>
    <mergeCell ref="C100:C101"/>
    <mergeCell ref="A55:A56"/>
    <mergeCell ref="C55:C56"/>
  </mergeCells>
  <printOptions/>
  <pageMargins left="0.43" right="0.15748031496062992" top="0.31496062992125984" bottom="0.1968503937007874" header="0.31496062992125984" footer="0.15748031496062992"/>
  <pageSetup horizontalDpi="600" verticalDpi="600" orientation="landscape" paperSize="9" scale="9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Pjevic</dc:creator>
  <cp:keywords/>
  <dc:description/>
  <cp:lastModifiedBy>public</cp:lastModifiedBy>
  <cp:lastPrinted>2016-02-24T07:11:13Z</cp:lastPrinted>
  <dcterms:created xsi:type="dcterms:W3CDTF">2011-02-03T08:51:54Z</dcterms:created>
  <dcterms:modified xsi:type="dcterms:W3CDTF">2016-03-02T10:54:00Z</dcterms:modified>
  <cp:category/>
  <cp:version/>
  <cp:contentType/>
  <cp:contentStatus/>
</cp:coreProperties>
</file>