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21" yWindow="5580" windowWidth="15480" windowHeight="5640" tabRatio="765" activeTab="1"/>
  </bookViews>
  <sheets>
    <sheet name="Uputstvo" sheetId="1" r:id="rId1"/>
    <sheet name="Bilans stanja" sheetId="2" r:id="rId2"/>
    <sheet name="Bilans uspjeha" sheetId="3" r:id="rId3"/>
    <sheet name="Bilans tokova gotovine" sheetId="4" r:id="rId4"/>
    <sheet name="Aneks" sheetId="5" r:id="rId5"/>
    <sheet name="Promjene na kapitalu" sheetId="6" r:id="rId6"/>
    <sheet name="Balance Sheet" sheetId="7" r:id="rId7"/>
    <sheet name="Income Statement" sheetId="8" r:id="rId8"/>
    <sheet name="Cash Flow Statement" sheetId="9" r:id="rId9"/>
    <sheet name="Annex" sheetId="10" r:id="rId10"/>
    <sheet name="Statement on Changes in Equity" sheetId="11" r:id="rId11"/>
  </sheets>
  <definedNames>
    <definedName name="_xlnm.Print_Area" localSheetId="4">'Aneks'!$A$1:$I$51</definedName>
    <definedName name="_xlnm.Print_Area" localSheetId="9">'Annex'!$A$1:$I$53</definedName>
    <definedName name="_xlnm.Print_Area" localSheetId="6">'Balance Sheet'!$A$1:$H$151</definedName>
    <definedName name="_xlnm.Print_Area" localSheetId="1">'Bilans stanja'!$A$1:$H$149</definedName>
    <definedName name="_xlnm.Print_Area" localSheetId="3">'Bilans tokova gotovine'!$A$1:$G$70</definedName>
    <definedName name="_xlnm.Print_Area" localSheetId="2">'Bilans uspjeha'!$A$1:$H$161</definedName>
    <definedName name="_xlnm.Print_Area" localSheetId="8">'Cash Flow Statement'!$A$1:$G$72</definedName>
    <definedName name="_xlnm.Print_Area" localSheetId="7">'Income Statement'!$A$1:$H$164</definedName>
    <definedName name="_xlnm.Print_Area" localSheetId="5">'Promjene na kapitalu'!$A$1:$K$42</definedName>
    <definedName name="_xlnm.Print_Area" localSheetId="10">'Statement on Changes in Equity'!$A$1:$K$44</definedName>
    <definedName name="_xlnm.Print_Titles" localSheetId="4">'Aneks'!$11:$13</definedName>
    <definedName name="_xlnm.Print_Titles" localSheetId="9">'Annex'!$11:$13</definedName>
    <definedName name="_xlnm.Print_Titles" localSheetId="6">'Balance Sheet'!$11:$13</definedName>
    <definedName name="_xlnm.Print_Titles" localSheetId="1">'Bilans stanja'!$11:$13</definedName>
    <definedName name="_xlnm.Print_Titles" localSheetId="3">'Bilans tokova gotovine'!$11:$13</definedName>
    <definedName name="_xlnm.Print_Titles" localSheetId="2">'Bilans uspjeha'!$11:$13</definedName>
    <definedName name="_xlnm.Print_Titles" localSheetId="8">'Cash Flow Statement'!$11:$13</definedName>
    <definedName name="_xlnm.Print_Titles" localSheetId="7">'Income Statement'!$11:$13</definedName>
    <definedName name="_xlnm.Print_Titles" localSheetId="5">'Promjene na kapitalu'!$11:$13</definedName>
    <definedName name="_xlnm.Print_Titles" localSheetId="10">'Statement on Changes in Equity'!$11:$13</definedName>
  </definedNames>
  <calcPr fullCalcOnLoad="1"/>
</workbook>
</file>

<file path=xl/comments3.xml><?xml version="1.0" encoding="utf-8"?>
<comments xmlns="http://schemas.openxmlformats.org/spreadsheetml/2006/main">
  <authors>
    <author>milan.grahovac</author>
  </authors>
  <commentList>
    <comment ref="B59" authorId="0">
      <text>
        <r>
          <rPr>
            <sz val="8"/>
            <rFont val="Tahoma"/>
            <family val="2"/>
          </rPr>
          <t xml:space="preserve"> (229-230+231-238)</t>
        </r>
      </text>
    </comment>
    <comment ref="B60" authorId="0">
      <text>
        <r>
          <rPr>
            <sz val="8"/>
            <rFont val="Tahoma"/>
            <family val="2"/>
          </rPr>
          <t>(230-229+238-231)</t>
        </r>
      </text>
    </comment>
    <comment ref="B111" authorId="0">
      <text>
        <r>
          <rPr>
            <sz val="8"/>
            <rFont val="Tahoma"/>
            <family val="2"/>
          </rPr>
          <t>(244-245+268-269+289-290+291-292)</t>
        </r>
      </text>
    </comment>
    <comment ref="B112" authorId="0">
      <text>
        <r>
          <rPr>
            <sz val="8"/>
            <rFont val="Tahoma"/>
            <family val="2"/>
          </rPr>
          <t>(245-244+269-268+290-289+292-291)</t>
        </r>
      </text>
    </comment>
  </commentList>
</comments>
</file>

<file path=xl/sharedStrings.xml><?xml version="1.0" encoding="utf-8"?>
<sst xmlns="http://schemas.openxmlformats.org/spreadsheetml/2006/main" count="1162" uniqueCount="1007">
  <si>
    <t>2. Concessions, patents and licenses and similar rights</t>
  </si>
  <si>
    <t>4. Other intangible assets</t>
  </si>
  <si>
    <t>015 and 016</t>
  </si>
  <si>
    <t>1. Land</t>
  </si>
  <si>
    <t>027 and 028</t>
  </si>
  <si>
    <t>038 and 039</t>
  </si>
  <si>
    <t>040, part 049</t>
  </si>
  <si>
    <t>041, part 049</t>
  </si>
  <si>
    <t>042, part 049</t>
  </si>
  <si>
    <t>043, part 049</t>
  </si>
  <si>
    <t>044, part 049</t>
  </si>
  <si>
    <t>045, part 049</t>
  </si>
  <si>
    <t>046, part 049</t>
  </si>
  <si>
    <t>048, part 049</t>
  </si>
  <si>
    <t>1. Shares in related legal entities</t>
  </si>
  <si>
    <t>2. Shares in other legal entities</t>
  </si>
  <si>
    <t>B. CURRENT ASSETS (032+039+060)</t>
  </si>
  <si>
    <t>1. Short-term receivables (041 through 045)</t>
  </si>
  <si>
    <t>g) Receivables from specific products</t>
  </si>
  <si>
    <t>ž) Other short-term investments</t>
  </si>
  <si>
    <t>b) Cash</t>
  </si>
  <si>
    <t>A. CAPITAL (102-109+110+111+114+115-116+117-122)</t>
  </si>
  <si>
    <t>I  SHARE CAPITAL (103 through 108)</t>
  </si>
  <si>
    <t>6. Other capital</t>
  </si>
  <si>
    <t>III ISSUANCE PREMIUM</t>
  </si>
  <si>
    <t>2. Statutory reserves</t>
  </si>
  <si>
    <t>330, 331 and 334</t>
  </si>
  <si>
    <t>part 32</t>
  </si>
  <si>
    <t>IX. LOSS UP TO THE AMOUNT OF CAPITAL (123+124)</t>
  </si>
  <si>
    <t>B. LONG-TERM PROVISIONS (126 through 131)</t>
  </si>
  <si>
    <t>6. Other long-term provisions</t>
  </si>
  <si>
    <t>I LONG-TERM LIABILITIES (134 through 141)</t>
  </si>
  <si>
    <t>8. Other long-term liabilities</t>
  </si>
  <si>
    <t>II SHORT-TERM LIABILITIES (143+148+153+154+155+156+157+158+159+160)</t>
  </si>
  <si>
    <t>g) Other short-term financial liabilities</t>
  </si>
  <si>
    <t>v) Other suppliers</t>
  </si>
  <si>
    <t>b) Suppliers-related legal entities</t>
  </si>
  <si>
    <t>3. Liabilities from specific operations</t>
  </si>
  <si>
    <t>5. Other liabilities</t>
  </si>
  <si>
    <t>A. OPERATING INCOME AND EXPENSES</t>
  </si>
  <si>
    <t>1. Income from sales of merchandise goods (203 through 205)</t>
  </si>
  <si>
    <t>a) Income from sale of merchandise goods to related legal entities</t>
  </si>
  <si>
    <t>II OPERATING EXPENSES (217+218+219+222+223+226+227+228)</t>
  </si>
  <si>
    <t>6. Immaterial expense (excluding taxes and contribution)</t>
  </si>
  <si>
    <t>7. Tax expense</t>
  </si>
  <si>
    <t>8. Contribution expense</t>
  </si>
  <si>
    <t>I  FINANCE INCOME (232 through 237)</t>
  </si>
  <si>
    <t>6. Other finance income</t>
  </si>
  <si>
    <t>5. Other finance expense</t>
  </si>
  <si>
    <t>3. Plant and equipment</t>
  </si>
  <si>
    <t>5. For employees wages and benefits</t>
  </si>
  <si>
    <t>4. Wages (salaries) and salaries (salaries compensations) payable</t>
  </si>
  <si>
    <t>6. Value added tax</t>
  </si>
  <si>
    <t>7. Other taxes, contributions and other fees payable</t>
  </si>
  <si>
    <t>9. Accrued expenses and deferred income</t>
  </si>
  <si>
    <t>7. Deferred tax liabilities</t>
  </si>
  <si>
    <t>10. Deferred tax liabilities</t>
  </si>
  <si>
    <t>3. Unallocated surplus of income over expenditure</t>
  </si>
  <si>
    <t>2. Income from sale of products (207 through 209)</t>
  </si>
  <si>
    <t xml:space="preserve">v) Income from sale of products and services on foreign market </t>
  </si>
  <si>
    <t>v) Income from sale of merchandise goods on foreign market</t>
  </si>
  <si>
    <t>a) Income from sale of products and services to related legal entities</t>
  </si>
  <si>
    <t>3. Income from employment (activation) or consumption of goods, products and services</t>
  </si>
  <si>
    <t>4. Increase in value of products in stock</t>
  </si>
  <si>
    <t>5. Decrease in value of products in stock</t>
  </si>
  <si>
    <t>8. Other operating income</t>
  </si>
  <si>
    <t>1. Merchandise goods sold at cost</t>
  </si>
  <si>
    <t xml:space="preserve">2. Materials expenses </t>
  </si>
  <si>
    <t>a) Gross wages and gross salaries</t>
  </si>
  <si>
    <t>b) Other employee expenses</t>
  </si>
  <si>
    <t>5. Depreciation and provisions expenses (224+225)</t>
  </si>
  <si>
    <t>a) Depreciation</t>
  </si>
  <si>
    <t>b) Provisions expenses</t>
  </si>
  <si>
    <t>B. OPERATING INCOME (201-216)</t>
  </si>
  <si>
    <t>2. Interest income</t>
  </si>
  <si>
    <t>3. Foreign exchange gains</t>
  </si>
  <si>
    <t>5. Income from joint venture investments</t>
  </si>
  <si>
    <t>II FINANCE EXPENSES (239 through 243)</t>
  </si>
  <si>
    <t>2. Interests expense</t>
  </si>
  <si>
    <t>3. Foreign exchange losses</t>
  </si>
  <si>
    <t>1. Income from sale of intangible investments, real-estates, plant and equipment</t>
  </si>
  <si>
    <t>3. Income from sale of biological assets</t>
  </si>
  <si>
    <t>5. Income from sale of stakes in capital and long-term securities</t>
  </si>
  <si>
    <t>6. Income from sale of materials</t>
  </si>
  <si>
    <t>7. Surpluses, excluding surpluses of products in stock</t>
  </si>
  <si>
    <t>10. Income from reduction of liabilities, termination of unused long-term provisions and other incomes</t>
  </si>
  <si>
    <t>1. Losses arising from liquidation and write-off of fixed assets and intangible assets</t>
  </si>
  <si>
    <t>3. Losses arising from sale and write off of biological assets</t>
  </si>
  <si>
    <t>5. Losses from sale of stakes in capital and long-term securities</t>
  </si>
  <si>
    <t>6. Losses from sale of materials</t>
  </si>
  <si>
    <t>7. Deficits, excluding deficits of products in stock</t>
  </si>
  <si>
    <t>8. Losses from risk protection</t>
  </si>
  <si>
    <t>9. Losses from revaluation and write-offs</t>
  </si>
  <si>
    <t xml:space="preserve">10. Losses from write-off of material and goods and other losses </t>
  </si>
  <si>
    <t>2. Losses arising from sale and write off of investment property</t>
  </si>
  <si>
    <t xml:space="preserve">2. Income from sale of investment property </t>
  </si>
  <si>
    <t>4. Investment property</t>
  </si>
  <si>
    <t>6. Investment property, plants and equipment not owned by the company</t>
  </si>
  <si>
    <t>10 to 15</t>
  </si>
  <si>
    <t>100 to 109</t>
  </si>
  <si>
    <t>110 to 112</t>
  </si>
  <si>
    <t>130 to 139</t>
  </si>
  <si>
    <t>1. Inventory of materials</t>
  </si>
  <si>
    <t>3. Inventory of finished products</t>
  </si>
  <si>
    <t>4. Inventory of merchandise goods</t>
  </si>
  <si>
    <t>140 to 149</t>
  </si>
  <si>
    <t>150 to 159</t>
  </si>
  <si>
    <t>II  SHORT-TERM RECEIVABLES, INVESTMENTS AND CASH (040+046+055+058+059)</t>
  </si>
  <si>
    <t>d) Other short-term receivables</t>
  </si>
  <si>
    <t>2. Short-term financial investments (047 through 054)</t>
  </si>
  <si>
    <t>a) Short-term loans to related legal entities</t>
  </si>
  <si>
    <t>b) Domestic short-term loans</t>
  </si>
  <si>
    <t>g) Share of long-term financial placements which mature in one year</t>
  </si>
  <si>
    <t>233 and 234</t>
  </si>
  <si>
    <t>d) Financial assets at fair value through profit and loss available for trading</t>
  </si>
  <si>
    <t>a) Сash equivalents - securities</t>
  </si>
  <si>
    <t>4. Value added tax</t>
  </si>
  <si>
    <t>1. Share capital</t>
  </si>
  <si>
    <t>5. State-owned capital</t>
  </si>
  <si>
    <t>II SUBSCRIBED CAPITAL UNPAID</t>
  </si>
  <si>
    <t>IV RESERVES (112+113)</t>
  </si>
  <si>
    <t>V  REVALUATION  RESERVES</t>
  </si>
  <si>
    <t>VI UNREALISED GAINS FROM THE FINANCIAL ASSETS AVAILABLE FOR SALE</t>
  </si>
  <si>
    <t>VII  UNREALISED LOSSES FROM THE FINANCIAL ASSETS AVAILABLE FOR SALE</t>
  </si>
  <si>
    <t>2. Profit for the financial year</t>
  </si>
  <si>
    <t>1. Research and development investments</t>
  </si>
  <si>
    <t>1. Forest</t>
  </si>
  <si>
    <t>2. Growing crops</t>
  </si>
  <si>
    <t>IV  LONG TERM FINANCIAL INVESTMENTS (022 through 029)</t>
  </si>
  <si>
    <t>5. Long-term loans abroad</t>
  </si>
  <si>
    <t>6. Financial assets available for sale</t>
  </si>
  <si>
    <t>8. Other long-term financial investments (placements)</t>
  </si>
  <si>
    <t>Amount</t>
  </si>
  <si>
    <t>Current Year</t>
  </si>
  <si>
    <t>Previous Year</t>
  </si>
  <si>
    <t>b) Income from sale of merchandise goods on domestic market</t>
  </si>
  <si>
    <t>1. Finance income from related legal entities</t>
  </si>
  <si>
    <t xml:space="preserve">1. Finance expenses from relations with related legal entities </t>
  </si>
  <si>
    <t>ID number</t>
  </si>
  <si>
    <t>In</t>
  </si>
  <si>
    <t>Date</t>
  </si>
  <si>
    <t>Authorised Person</t>
  </si>
  <si>
    <t>Director</t>
  </si>
  <si>
    <t>Matični broj</t>
  </si>
  <si>
    <t>Šifra djelatnosti</t>
  </si>
  <si>
    <t>Sjedište</t>
  </si>
  <si>
    <t>Žiro računi kod poslovnih banaka</t>
  </si>
  <si>
    <t>JIB</t>
  </si>
  <si>
    <t>Dragana Gajić (dragana.gajic@blberza.com - 051/326-052)</t>
  </si>
  <si>
    <t>Lice sa licencom</t>
  </si>
  <si>
    <t>Ostali troškovi naknada: za terenski dodatak, za odvojeni život, za korišćenje sopstvenog automobila, prekovremeni rad, usluge po ugovoru o privremenim i povremenim poslovima, za autorska djela, dnevnice, za stručno obrazovanje i usavršavanje zaposlenih</t>
  </si>
  <si>
    <t>Izvještaj o promjenama u kapitalu</t>
  </si>
  <si>
    <t>Efekti revalorizacije materijalnih i nematerijalnih sredstava</t>
  </si>
  <si>
    <t>Efekti promjena u računovodstvenim politikama</t>
  </si>
  <si>
    <t>Ukupno</t>
  </si>
  <si>
    <t>Oznaka za AOP</t>
  </si>
  <si>
    <t>Manjinski interes</t>
  </si>
  <si>
    <t>Vrsta promjene u kapitalu</t>
  </si>
  <si>
    <t>Rb</t>
  </si>
  <si>
    <t>Tabele su zaštićene bez pasvorda. Ako se želi promjeniti neko zaključano polje, dovoljno je u opciji "Tools-protection" izabrati "Unprotect sheet"!</t>
  </si>
  <si>
    <t>Na primjer, ako je iskazano 31.12.2004. godine u bilansu stanja iskazano 1000 KM neraporedjene dobiti i 100 KM gubitka iz prethodnih perioda unosi se neto 900 KM.</t>
  </si>
  <si>
    <t xml:space="preserve">U koloni 7 se unosi saldo nerasporedjenog dobitka, odnosno gubitka. </t>
  </si>
  <si>
    <t>Promjene koje utiču na smanjenje kapitala se unose kao negativni brojevi (Na primjer: objava dividende, gubitak perioda, pokrice gubitka, negativna korekcija i sl.)</t>
  </si>
  <si>
    <t>Pozitivne promjene, odnosno korekcije, se unose kao pozitivni brojevi (osnovni kapital, dobitak period, pozitivne korekcije)</t>
  </si>
  <si>
    <t>Tabela na engleskom jeziku se automatski popunjava kad se popunjava tabela na srpskom jeziku.</t>
  </si>
  <si>
    <t>Obrazac je ispravno popunjen ako zbir kolona odgovara odgovarajućim pozicijama u bilansu.</t>
  </si>
  <si>
    <t>U aktivi Bilansa stanja popunjavaju se samo kolone "Bruto" (4) i "Ispravka vrijednosti" (5), dok se kolona "Neto" (6) automatski izračunava.</t>
  </si>
  <si>
    <t>Takođe, potrebno je popuniti i kolonu "Iznos prethodne godine (početno stanje)" (7).</t>
  </si>
  <si>
    <t>U pasivi Bilansa stanja u prvu kolonu se unosi "Iznos na dan bilansa tekuće godine", a u drugu kolonu "Iznos prethodne godine (početno stanje)".</t>
  </si>
  <si>
    <t>U Bilansu uspjeha popunjavaju se kolone 4 i 5, dok se zbirovi automatski računaju.</t>
  </si>
  <si>
    <t>Ukoliko prilikom popunjvanja tabela imate bilo kakva pitanja budite slobodni da kontaktirate Sektor za listing, razvoj i odnose sa javnošću:</t>
  </si>
  <si>
    <t>Darko Lakić (darko.lakic@blberza.com - 051/326-046)</t>
  </si>
  <si>
    <t>Uputstvo za popunjavanje obrazaca</t>
  </si>
  <si>
    <t>Napomene za Bilans stanja</t>
  </si>
  <si>
    <t>Napomene za Bilans uspjeha</t>
  </si>
  <si>
    <t>Napomene za Promjene na kapitalu</t>
  </si>
  <si>
    <t>Napomene za Bilans tokova gotovine</t>
  </si>
  <si>
    <t>U Bilansu tokova gotovine popunjavaju se kolone 3 i 4, dok se zbirovi automatski računaju.</t>
  </si>
  <si>
    <t>R.br.</t>
  </si>
  <si>
    <t>O P I S</t>
  </si>
  <si>
    <t>Troškovi usluga na izradi učinaka</t>
  </si>
  <si>
    <t>Troškovi transportnih usluga</t>
  </si>
  <si>
    <t>Troškovi usluga održavanja</t>
  </si>
  <si>
    <t>Ukupno troškovi proizvodnih usluga (1+2+3+4+5)</t>
  </si>
  <si>
    <t xml:space="preserve"> </t>
  </si>
  <si>
    <t>dio 550</t>
  </si>
  <si>
    <t>Troškovi neproizvodnih usluga</t>
  </si>
  <si>
    <t>Troškovi reprezentacije</t>
  </si>
  <si>
    <t>Troškovi premija osiguranja</t>
  </si>
  <si>
    <t>Troškovi platnog prometa</t>
  </si>
  <si>
    <t>Troškovi članarina</t>
  </si>
  <si>
    <t>Prihodi od zakupnina</t>
  </si>
  <si>
    <t>Prihodi od članarina</t>
  </si>
  <si>
    <t>Prihodi od ukidanja dugoročnih rezervisanja</t>
  </si>
  <si>
    <t>Prihodi od tantijema i ostali poslovni prihodi</t>
  </si>
  <si>
    <t>Vrijednost ukupnih investicionih ulaganja u toku obračunskog perioda</t>
  </si>
  <si>
    <t>Prodajna vrijednost prodatih i rashodovanih osnovnih sredstava</t>
  </si>
  <si>
    <t>u KM</t>
  </si>
  <si>
    <t>POZICIJA</t>
  </si>
  <si>
    <t>Iznos</t>
  </si>
  <si>
    <t>Tekuća godina</t>
  </si>
  <si>
    <t>Prethodna godina</t>
  </si>
  <si>
    <t>U</t>
  </si>
  <si>
    <t>Dana</t>
  </si>
  <si>
    <t>Direktor</t>
  </si>
  <si>
    <t>1. Prihodi od prodaje robe (203 do 205)</t>
  </si>
  <si>
    <t>a) Prihodi od prodaje robe povezanim pravnim licima</t>
  </si>
  <si>
    <t>b) Prihodi od prodaje robe na domaćem tržištu</t>
  </si>
  <si>
    <t>v) Prihodi od prodaje robe na inostranom tržištu</t>
  </si>
  <si>
    <t>1. Nabavna vrijednost prodate robe</t>
  </si>
  <si>
    <t>a) Troškovi bruto zarada i bruto naknada zarada</t>
  </si>
  <si>
    <t>b) Ostali lični rashodi</t>
  </si>
  <si>
    <t>8. Naplaćena otpisana potraživanja</t>
  </si>
  <si>
    <t>1. Finansijski prihodi od povezanih pravnih lica</t>
  </si>
  <si>
    <t>2. Prihodi od kamata</t>
  </si>
  <si>
    <t>3. Pozitivne kursne razlike</t>
  </si>
  <si>
    <t>2. Rashodi kamata</t>
  </si>
  <si>
    <t>3. Negativne kursne razlike</t>
  </si>
  <si>
    <t>Grupa računa, račun</t>
  </si>
  <si>
    <t>Bruto</t>
  </si>
  <si>
    <t>Ispravka vrijednosti</t>
  </si>
  <si>
    <t>Neto (4-5)</t>
  </si>
  <si>
    <t>AKTIVA</t>
  </si>
  <si>
    <t>2. Građevinski objekti</t>
  </si>
  <si>
    <t>3. Dugoročni krediti povezanim pravnim licima</t>
  </si>
  <si>
    <t>10 do 15</t>
  </si>
  <si>
    <t>6. Dati avansi</t>
  </si>
  <si>
    <t>4. Ulozi</t>
  </si>
  <si>
    <t>5. Državni kapital</t>
  </si>
  <si>
    <t>1. Zakonske rezerve</t>
  </si>
  <si>
    <t>2. Neraspoređeni dobitak tekuće godine</t>
  </si>
  <si>
    <t>2. Gubitak tekuće godine</t>
  </si>
  <si>
    <t>1. Obaveze koje se mogu konvertovati u kapital</t>
  </si>
  <si>
    <t>2. Obaveze prema povezanim pravnim licima</t>
  </si>
  <si>
    <t>4. Dugoročni krediti</t>
  </si>
  <si>
    <t>PASIVA</t>
  </si>
  <si>
    <t>Numbers of Accounts:</t>
  </si>
  <si>
    <t>BAM</t>
  </si>
  <si>
    <t>ITEM</t>
  </si>
  <si>
    <t>AOP</t>
  </si>
  <si>
    <t>Current Year Amounts</t>
  </si>
  <si>
    <t>Previous Year (Opening Balance)</t>
  </si>
  <si>
    <t>Gross</t>
  </si>
  <si>
    <t>Allowance</t>
  </si>
  <si>
    <t>Net (4-5)</t>
  </si>
  <si>
    <t>ASSETS</t>
  </si>
  <si>
    <t>2. Buildings</t>
  </si>
  <si>
    <t>3. Long-term loans to related legal entities</t>
  </si>
  <si>
    <t>V POSTPONED TAX FUNDS</t>
  </si>
  <si>
    <t>a) Customers – related legal entities</t>
  </si>
  <si>
    <t>EQUITY AND LIABILITIES</t>
  </si>
  <si>
    <t>1. Legal reserves</t>
  </si>
  <si>
    <t>1. Liabilities convertible in capital</t>
  </si>
  <si>
    <t>2. Liabilities toward related legal entities</t>
  </si>
  <si>
    <t>A. STALNA IMOVINA (002+008+015+021+030)</t>
  </si>
  <si>
    <t>1. Ulaganja u razvoj</t>
  </si>
  <si>
    <t>Iznos na dan bilansa tekuće godine</t>
  </si>
  <si>
    <t>2. Koncesije, patenti, licence i ostala prava</t>
  </si>
  <si>
    <t>3. Goodwill</t>
  </si>
  <si>
    <t>4. Ostala nematerijalna ulaganja</t>
  </si>
  <si>
    <t>015 i 016</t>
  </si>
  <si>
    <t>1. Zemljište</t>
  </si>
  <si>
    <t>3. Postrojenja i oprema</t>
  </si>
  <si>
    <t>4. Investicione nekretnine</t>
  </si>
  <si>
    <t>027 i 028</t>
  </si>
  <si>
    <t>5. Avansi i nekretnine, postrojenja, oprema i investicione nekretnine u pripremi</t>
  </si>
  <si>
    <t>6. Ulaganje na tuđim nekretninama, postrojenjima i opremi</t>
  </si>
  <si>
    <t>1. Šume</t>
  </si>
  <si>
    <t>2. Višegodišnji zasadi</t>
  </si>
  <si>
    <t>3. Osnovno stado</t>
  </si>
  <si>
    <t>4. Sredstva kulture</t>
  </si>
  <si>
    <t>038 i 039</t>
  </si>
  <si>
    <t>IV  DUGOROČNI FINANSIJSKI PLASMANI (022 do 029)</t>
  </si>
  <si>
    <t>040, dio 049</t>
  </si>
  <si>
    <t>1. Učešće u kapitalu zavisnih pravnih lica</t>
  </si>
  <si>
    <t>041, dio 049</t>
  </si>
  <si>
    <t>042, dio 049</t>
  </si>
  <si>
    <t>043, dio 049</t>
  </si>
  <si>
    <t>2. Učešće u kapitalu drugih pravnih lica</t>
  </si>
  <si>
    <t>4. Dugoročni krediti u zemlji</t>
  </si>
  <si>
    <t>044, dio 049</t>
  </si>
  <si>
    <t>5. Dugoročni krediti u inostranstvu</t>
  </si>
  <si>
    <t>045, dio 049</t>
  </si>
  <si>
    <t>6. Finansijska sredstva raspoloživa za prodaju</t>
  </si>
  <si>
    <t>046, dio 049</t>
  </si>
  <si>
    <t>na dan 30.09.2010.</t>
  </si>
  <si>
    <t xml:space="preserve">u periodu od 01.01.2010. do 30.09.2010. </t>
  </si>
  <si>
    <t xml:space="preserve"> za period koji se završava na dan 30.09.2010. godine</t>
  </si>
  <si>
    <t xml:space="preserve">Stanje na dan 30.09.2010. god.
(915 ± 916 ± 917 ± 918 ± 919 ± 920 - 921 + 922) </t>
  </si>
  <si>
    <t>date 30 September 2010</t>
  </si>
  <si>
    <t>from 01.01.2010 to 30.09.2010</t>
  </si>
  <si>
    <t xml:space="preserve">Value on day 30.09.2010
(915 ± 916 ± 917 ± 918 ± 919 ± 920 - 921 + 922) </t>
  </si>
  <si>
    <t>7. Finansijska sredstva koja se drže do roka dospijeća</t>
  </si>
  <si>
    <t>048, dio 049</t>
  </si>
  <si>
    <t>8. Ostali dugoročni finansijski plasmani</t>
  </si>
  <si>
    <t>B. TEKUĆA IMOVINA (032+039+060)</t>
  </si>
  <si>
    <t>100 do 109</t>
  </si>
  <si>
    <t>1. Zalihe materijala</t>
  </si>
  <si>
    <t>110 do 112</t>
  </si>
  <si>
    <t>2. Zalihe nedovršene proizvodnje, poluproizvoda i nedovršenih usluga</t>
  </si>
  <si>
    <t>3. Zalihe gotovih proizvoda</t>
  </si>
  <si>
    <t>130 do 139</t>
  </si>
  <si>
    <t>4. Zalihe robe</t>
  </si>
  <si>
    <t>140 do 149</t>
  </si>
  <si>
    <t>5. Stalna sredstva i sredstva obustavljenog poslovanja namijenjena prodaji</t>
  </si>
  <si>
    <t>150 do 159</t>
  </si>
  <si>
    <t>II  KRATKOROČNA POTRAŽIVANJA, PLASMANI I GOTOVINA (040+046+055+058+059)</t>
  </si>
  <si>
    <t>20, 21, 22</t>
  </si>
  <si>
    <t>1. Kratkoročna potraživanja (041 do 045)</t>
  </si>
  <si>
    <t>200, dio 209</t>
  </si>
  <si>
    <t>a) Kupci–povezana pravna lica</t>
  </si>
  <si>
    <t>201, dio 209</t>
  </si>
  <si>
    <t>b) Kupci u zemlji</t>
  </si>
  <si>
    <t>202, dio 209</t>
  </si>
  <si>
    <t>v) Kupci u inostranstvu</t>
  </si>
  <si>
    <t>210 do 219</t>
  </si>
  <si>
    <t>g) Potraživanja iz specifičnih poslova</t>
  </si>
  <si>
    <t>220 do 229</t>
  </si>
  <si>
    <t>230, dio 239</t>
  </si>
  <si>
    <t>231, dio 239</t>
  </si>
  <si>
    <t>232, dio 239</t>
  </si>
  <si>
    <t>233 i 234</t>
  </si>
  <si>
    <t>235, dio 239</t>
  </si>
  <si>
    <t>236, dio 239</t>
  </si>
  <si>
    <t>238, dio 239</t>
  </si>
  <si>
    <t>241 do 249</t>
  </si>
  <si>
    <t>280 do 289, osim 288</t>
  </si>
  <si>
    <t>d) Druga kratkoročna potraživanja</t>
  </si>
  <si>
    <t>2. Kratkoročni finansijski plasmani (047 do 054)</t>
  </si>
  <si>
    <t>a) Kratkoročni krediti povezanim pravnim licima</t>
  </si>
  <si>
    <t>b) Kratkoročni krediti u zemlji</t>
  </si>
  <si>
    <t>v) Kratkoročni krediti u inostranstvu</t>
  </si>
  <si>
    <t>g) Dio dugoročnih finansijskih plasmana koji dospijeva za naplatu u periodu do godinu dana</t>
  </si>
  <si>
    <t>đ) Finansijska sredstva označena po fer vrijednosti kroz bilans uspjeha</t>
  </si>
  <si>
    <t>ž) Ostali kratkoročni plasmani</t>
  </si>
  <si>
    <t>3. Gotovinski ekvivalenti i gotovina (056+057)</t>
  </si>
  <si>
    <t>b) Gotovina</t>
  </si>
  <si>
    <t>4. Porez na dodatu vrijednost</t>
  </si>
  <si>
    <t>5. Aktivna vremenska razgraničenja</t>
  </si>
  <si>
    <t>III  ODLOŽENA PORESKA SREDSTVA</t>
  </si>
  <si>
    <t>V. GUBITAK IZNAD VISINE KAPITALA</t>
  </si>
  <si>
    <t>G. POSLOVNA AKTIVA (001+031+061)</t>
  </si>
  <si>
    <t>880 do 888</t>
  </si>
  <si>
    <t>a) Gotovinski ekvivalenti - hartije od vrijednosti</t>
  </si>
  <si>
    <t>D. VANBILANSNA AKTIVA</t>
  </si>
  <si>
    <t>Đ. UKUPNA AKTIVA (062+063)</t>
  </si>
  <si>
    <t>A. KAPITAL (102-109+110+111+114+115-116+117-122)</t>
  </si>
  <si>
    <t>I  OSNOVNI KAPITAL (103 do 108)</t>
  </si>
  <si>
    <t>1. Akcijski kapital</t>
  </si>
  <si>
    <t>3. Zadružni udjeli</t>
  </si>
  <si>
    <t>6. Ostali osnovni kapital</t>
  </si>
  <si>
    <t>2. Statutarne rezerve</t>
  </si>
  <si>
    <t>V  REVALORIZACIONE REZERVE</t>
  </si>
  <si>
    <t>VI  NEREALIZOVANI DOBICI PO OSNOVU FINANSIJSKIH SREDSTAVA RASPOLOŽIVIH ZA PRODAJU</t>
  </si>
  <si>
    <t>4. Neto prihod od samostalne djelatnosti</t>
  </si>
  <si>
    <t>1. Gubitak ranijih godina</t>
  </si>
  <si>
    <t>1. Rezervisanja za troškove u garantnom roku</t>
  </si>
  <si>
    <t>2. Rezervisanja za troškove obnavljanja prirodnih bogatstava</t>
  </si>
  <si>
    <t>3. Rezervisanja za zadržane kaucije i depozite</t>
  </si>
  <si>
    <t>4. Rezervisanja za troškove restrukturiranja</t>
  </si>
  <si>
    <t>5. Rezervisanja za naknade i beneficije zaposlenih</t>
  </si>
  <si>
    <t>V. OBAVEZE (133+142)</t>
  </si>
  <si>
    <t>7. Odložene poreske obaveze</t>
  </si>
  <si>
    <t>2. Obaveze iz poslovanja (149 do 152)</t>
  </si>
  <si>
    <t>a) Primljeni avansi, depoziti i kaucije</t>
  </si>
  <si>
    <t>g) Ostale obaveze iz poslovanja</t>
  </si>
  <si>
    <t>4. Obaveze za zarade i naknade zarada</t>
  </si>
  <si>
    <t>5. Druge obaveze</t>
  </si>
  <si>
    <t>6. Porez na dodatu vrijednost</t>
  </si>
  <si>
    <t>7. Obaveze za ostale poreze, doprinose i druge dažbine</t>
  </si>
  <si>
    <t>8. Obaveze za porez na dobitak</t>
  </si>
  <si>
    <t>dio 32</t>
  </si>
  <si>
    <t>330, 331 i 334</t>
  </si>
  <si>
    <t>41, osim 418</t>
  </si>
  <si>
    <t>413 i 414</t>
  </si>
  <si>
    <t>415 i 416</t>
  </si>
  <si>
    <t>42 do 48</t>
  </si>
  <si>
    <t>420 do 423</t>
  </si>
  <si>
    <t>424 i 425</t>
  </si>
  <si>
    <t>432 i 433</t>
  </si>
  <si>
    <t>440 do 449</t>
  </si>
  <si>
    <t>450 do 458</t>
  </si>
  <si>
    <t>460 do 469</t>
  </si>
  <si>
    <t>470 do 479</t>
  </si>
  <si>
    <t>48 osim 481</t>
  </si>
  <si>
    <t>49, osim 495</t>
  </si>
  <si>
    <t>890 do 898</t>
  </si>
  <si>
    <t>2. Udjeli društva sa ograničenom odgovornošću</t>
  </si>
  <si>
    <t>VIII  NERASPOREĐENI DOBITAK (118 do 121)</t>
  </si>
  <si>
    <t>1. Neraspoređeni dobitak ranijih godina</t>
  </si>
  <si>
    <t>3. Neraspoređeni višak prihoda nad rashodima</t>
  </si>
  <si>
    <t>B. DUGOROČNA REZERVISANJA (126 do 131)</t>
  </si>
  <si>
    <t>6. Ostala dugoročna rezervisanja</t>
  </si>
  <si>
    <t>3. Obaveze po emitovanim dugoročnim hartijama od vrijednosti</t>
  </si>
  <si>
    <t>5. Dugoročne obaveze po finansijskom lizingu</t>
  </si>
  <si>
    <t>6. Dugoročne obaveze po fer vrijednosti kroz bilans uspjeha</t>
  </si>
  <si>
    <t>8. Ostale dugoročne obaveze</t>
  </si>
  <si>
    <t>1. Kratkoročne finansijske obaveze (144 do 147)</t>
  </si>
  <si>
    <t>a) Kratkoročni krediti i obaveze po emitovanim kratkoročnim hartijama od vrijednosti</t>
  </si>
  <si>
    <t>v) Kratkoročne obaveze po fer vrijednosti kroz bilans uspjeha</t>
  </si>
  <si>
    <t>g) Ostale kratkoročne finansijske obaveze</t>
  </si>
  <si>
    <t>v) Ostali dobavljači</t>
  </si>
  <si>
    <t>10. Odložene poreske obaveze</t>
  </si>
  <si>
    <t>G. POSLOVNA PASIVA (101+125+132)</t>
  </si>
  <si>
    <t>D. VANBILANSNA PASIVA</t>
  </si>
  <si>
    <t>3. Obaveze iz specifičnih poslova</t>
  </si>
  <si>
    <t>Đ. UKUPNA PASIVA (161+162)</t>
  </si>
  <si>
    <t>9. Pasivna vremenska razgraničenja</t>
  </si>
  <si>
    <t>A. POSLOVNI PRIHODI I RASHODI</t>
  </si>
  <si>
    <t>640 i 641</t>
  </si>
  <si>
    <t>642 i 643</t>
  </si>
  <si>
    <t>650 do 659</t>
  </si>
  <si>
    <t>8. Ostali poslovni prihodi</t>
  </si>
  <si>
    <t>500 do 502</t>
  </si>
  <si>
    <t>510 do 513</t>
  </si>
  <si>
    <t>2. Troškovi materijala</t>
  </si>
  <si>
    <t>520 i 521</t>
  </si>
  <si>
    <t>522 i 529</t>
  </si>
  <si>
    <t>530 do 539</t>
  </si>
  <si>
    <t>4. Troškovi proizvodnih usluga</t>
  </si>
  <si>
    <t>5. Troškovi amortizacije i rezervisanja (224+225)</t>
  </si>
  <si>
    <t>a) Troškovi amortizacije</t>
  </si>
  <si>
    <t>7. Smanjenje vrijednosti investicionih nekretnina i bioloških sredstava koja se ne amortizuju</t>
  </si>
  <si>
    <t>2. Prihodi od prodaje učinaka (207 do 209)</t>
  </si>
  <si>
    <t>a) Prihodi od prodaje učinaka povezanim pravnim licima</t>
  </si>
  <si>
    <t>b) Prihodi od prodaje učinaka na domaćem tržištu</t>
  </si>
  <si>
    <t>4. Povećanje vrijednosti zaliha učinaka</t>
  </si>
  <si>
    <t>5. Smanjenje vrijednosti zaliha učinaka</t>
  </si>
  <si>
    <t>v) Prihodi od prodaje učinaka na inostranom tržištu</t>
  </si>
  <si>
    <t>6. Povećanje vrijednosti investicionih nekretnina i bioloških sredstava koja se ne amortizuju</t>
  </si>
  <si>
    <t>3. Troškovi zarada, naknada zarada i ostalih ličnih rashoda (220+221)</t>
  </si>
  <si>
    <t>541 do 549</t>
  </si>
  <si>
    <t>b) Troškovi rezervisanja</t>
  </si>
  <si>
    <t>55 osim 555 i 556</t>
  </si>
  <si>
    <t>7. Troškovi poreza</t>
  </si>
  <si>
    <t>8. Troškovi doprinosa</t>
  </si>
  <si>
    <t>6. Nematerijalni troškovi (bez poreza i doprinosa)</t>
  </si>
  <si>
    <t>B. POSLOVNI DOBITAK (201-216)</t>
  </si>
  <si>
    <t>V. POSLOVNI GUBITAK (216-201)</t>
  </si>
  <si>
    <t>I  FINANSIJSKI PRIHODI (232 do 237)</t>
  </si>
  <si>
    <t>4. Prihodi od efekata valutne klauzule</t>
  </si>
  <si>
    <t>6. Ostali finansijski prihodi</t>
  </si>
  <si>
    <t>II  FINANSIJSKI RASHODI (239 do 243)</t>
  </si>
  <si>
    <t>4. Rashodi po osnovu valutne klauzule</t>
  </si>
  <si>
    <t>5. Ostali finansijski rashodi</t>
  </si>
  <si>
    <t>D. DOBITAK REDOVNE AKTIVNOSTI (229+231-238)</t>
  </si>
  <si>
    <t>5. Prihodi od učešća u dobitku zajedničkih ulaganja</t>
  </si>
  <si>
    <t>E. OSTALI PRIHODI I RASHODI</t>
  </si>
  <si>
    <t>II  OSTALI RASHODI (258 do 267)</t>
  </si>
  <si>
    <t>Ž. DOBITAK PO OSNOVU OSTALIH PRIHODA I RASHODA (246-257)</t>
  </si>
  <si>
    <t>Z. GUBITAK PO OSNOVU OSTALIH PRIHODA I RASHODA (257-246)</t>
  </si>
  <si>
    <t>1. Dobici po osnovu prodaje nematerijalnih ulaganja, nekretnina, postrojenja i opreme</t>
  </si>
  <si>
    <t>2. Dobici po osnovu prodaje investicionih nekretnina</t>
  </si>
  <si>
    <t>3. Dobici po osnovu prodaje bioloških sredstava</t>
  </si>
  <si>
    <t>4. Dobici po osnovu prodaje sredstava obustavljenog poslovanja</t>
  </si>
  <si>
    <t>6. Dobici po osnovu prodaje materijala</t>
  </si>
  <si>
    <t>9. Prihodi po osnovu ugovorene zaštite od rizika, koji ne ispunjavaju uslove da se iskažu u okviru revalorizacionih rezervi</t>
  </si>
  <si>
    <t>1. Gubici po osnovu prodaje i rashodovanja nematerijalnih ulaganja, nekretnina, postrojenja i opreme</t>
  </si>
  <si>
    <t>2. Gubici po osnovu prodaje i rashodovanja investicionih nekretnina</t>
  </si>
  <si>
    <t>3. Gubici po osnovu prodaje i rashodovanja bioloških sredstava</t>
  </si>
  <si>
    <t>4. Gubici po osnovu prodaje sredstava obustavljenog poslovanja</t>
  </si>
  <si>
    <t>6. Gubici po osnovu prodatog materijala</t>
  </si>
  <si>
    <t>8. Rashodi po osnovu zaštite od rizika</t>
  </si>
  <si>
    <t>10. Rashodi po osnovu rashodovanja zaliha materijala i robe i ostali rashodi</t>
  </si>
  <si>
    <t>5. Dobici po osnovu prodaje učešća u kapitalu i dugoročnih HOV</t>
  </si>
  <si>
    <t>7. Viškovi, izuzimajući viškove zaliha učinaka</t>
  </si>
  <si>
    <t>10. Prihodi od smanjenja obaveza, ukidanja neiskorištenih dugoročnih rezervisanja i ostali nepomenuti prihodi</t>
  </si>
  <si>
    <t>5. Gubici po osnovu prodaje učešća u kapitalu i dugoročnih HOV</t>
  </si>
  <si>
    <t>7. Manjkovi, izuzimajući manjkove zaliha učinaka</t>
  </si>
  <si>
    <t>I. PRIHODI I RASHODI OD USKLAĐIVANJA VRIJEDNOSTI IMOVINE</t>
  </si>
  <si>
    <t>1. Prihodi od usklađivanja vrijednosti nematerijalnih ulaganja</t>
  </si>
  <si>
    <t>2. Prihodi od usklađivanja vrijednosti nekretnina, postrojenja i opreme</t>
  </si>
  <si>
    <t>3. Prihodi od usklađivanja vrijednosti investicionih nekretnina za koje se obračunava amortizacija</t>
  </si>
  <si>
    <t>4. Prihodi od usklađivanja vrijednosti bioloških sredstva za koje se obračunava amortizacija</t>
  </si>
  <si>
    <t>5. Prihodi od usklađivanja vrijednosti dugoročnih finansijskih plasmana i fin. sredstava raspoloživih za prodaju</t>
  </si>
  <si>
    <t>6. Prihodi od usklađivanja vrijednosti zaliha materijala i robe</t>
  </si>
  <si>
    <t>7. Prihodi od usklađivanja vrijednosti kratkoročnih finansijskih plasmana</t>
  </si>
  <si>
    <t>8. Prihodi od usklađivanja vrijednosti kapitala</t>
  </si>
  <si>
    <t>9. Prihodi od usklađivanja vrijednosti ostale imovine</t>
  </si>
  <si>
    <t>690 i 691</t>
  </si>
  <si>
    <t>590 i 591</t>
  </si>
  <si>
    <t>1. Obezvrjeđenje nematerijalnih ulaganja</t>
  </si>
  <si>
    <t>5. Effective share of gains arising from cash-flow risk protection</t>
  </si>
  <si>
    <t>I  DUGOROČNE OBAVEZE (134 do 141)</t>
  </si>
  <si>
    <t>5. Advances (prepayments) and real estates, plant, equipment and investment property in preparation process</t>
  </si>
  <si>
    <t>5. Avansi i nematerijalna ulaganja u pripremi</t>
  </si>
  <si>
    <t>Troškovi ostalih poreza (porez na nepokretnosti, porez na plate i naknade, naknade za vodu, šume, protivgradnu i protivpožarnu zaštitu, republička i komunalna taksa, naknade koje se plaćaju radi dobijanja poslovnih i profesionalnih dozvola i sl.)</t>
  </si>
  <si>
    <t>3. Live stock</t>
  </si>
  <si>
    <t>I  ZALIHE, STALNA SREDSTVA I SREDSTVA OBUSTAVLJENOG POSLOVANJA NAMIJENJENA PRODAJI (033 do 038)</t>
  </si>
  <si>
    <t>II  UPISANI NEUPLAĆENI KAPITAL</t>
  </si>
  <si>
    <t>III  EMISIONA PREMIJA</t>
  </si>
  <si>
    <t>IV  REZERVE (112+113)</t>
  </si>
  <si>
    <t>IX  GUBITAK DO VISINE KAPITALA (123+124)</t>
  </si>
  <si>
    <t>II  KRATKOROČNE OBAVEZE (143+148+153+154+155+156+157+158+159+160)</t>
  </si>
  <si>
    <t>Razrijeđena zarada po akciji</t>
  </si>
  <si>
    <t>Đ. GUBITAK REDOVNE AKTIVNOSTI (230+238-231)</t>
  </si>
  <si>
    <t>5. Efektivni dio dobitaka po osnovu zaštite od rizika gotovinskih tokova</t>
  </si>
  <si>
    <t>I  OSTALI PRIHODI (247 do 256)</t>
  </si>
  <si>
    <t>b) Dio dugoročnih finansijskih obaveza koji za plaćanje dospijeva u periodu do godinu dana</t>
  </si>
  <si>
    <t>III  BIOLOŠKA SREDSTVA I  SREDSTVA KULTURE (016 do 020)</t>
  </si>
  <si>
    <t>5. Avansi i biološka sredstva i sredstva kulture u pripremi</t>
  </si>
  <si>
    <t>VII  NEREALIZOVANI GUBICI PO OSNOVU FINANSIJSKIH SREDSTAVA RASPOLOŽIVIH ZA PRODAJU</t>
  </si>
  <si>
    <t>d) Finansijska sredstva po fer vrijednosti kroz bilans uspjeha namijenjena trgovanju</t>
  </si>
  <si>
    <t>S. POREZ NA DOBITAK KOJI SE ODNOSI NA OSTALE DOBITKE I GUBITKE</t>
  </si>
  <si>
    <t>II  GUBICI UTVRĐENI DIREKTNO U KAPITALU (309 do 313)</t>
  </si>
  <si>
    <t>9. Rashodi po osnovu ispravke vrijednosti i otpisa potraživanja</t>
  </si>
  <si>
    <t>G. FINANSIJSKI PRIHODI I RASHODI</t>
  </si>
  <si>
    <t>3. Prihodi od aktiviranja ili potrošnje robe i učinaka</t>
  </si>
  <si>
    <t>4. Odlivi po osnovu ostalih dugoročnih finansijskih plasmana</t>
  </si>
  <si>
    <t>4. Prilivi po osnovu kamata</t>
  </si>
  <si>
    <t>Prihodi po osnovu ostalih subvencija na proizvodnju</t>
  </si>
  <si>
    <t>Prihodi po osnovu subvencija na proizvode</t>
  </si>
  <si>
    <t>Obaveze za porez na dodatu vrijednost</t>
  </si>
  <si>
    <t>Akontacioni porez na dodatu vrijednost</t>
  </si>
  <si>
    <t>Troškovi naknada za prevoz na radno mjesto i sa radnog mjesta</t>
  </si>
  <si>
    <t>Dio troškova poreza (korišćenje komunalnih dobara), troškovi doprinosa i dio ostalih nematerijalnih troškova</t>
  </si>
  <si>
    <t>A. FIXED ASSETS (002+008+015+021+030)</t>
  </si>
  <si>
    <t>7. Financial assets held to maturity</t>
  </si>
  <si>
    <t>b) Domestic costumers</t>
  </si>
  <si>
    <t>v) Foreign costumers</t>
  </si>
  <si>
    <t>5. Prepaid expenses and accrued income</t>
  </si>
  <si>
    <t>1. For expenses in warranty period</t>
  </si>
  <si>
    <t>2. For restoration of natural resources</t>
  </si>
  <si>
    <t>4. For costs of reorganization</t>
  </si>
  <si>
    <t>3. Long- term securities payable</t>
  </si>
  <si>
    <t>4. Long-term debt (borrowings)</t>
  </si>
  <si>
    <t>5. Long-term liabilities from financial leasing</t>
  </si>
  <si>
    <t>6. Long-term liabilities at fair value through profit and loss</t>
  </si>
  <si>
    <t>a) Short-term borrowings and liabilities from short-term securities</t>
  </si>
  <si>
    <t>b) Share in long-term financial liabilities which mature in one year</t>
  </si>
  <si>
    <t>v) Short-term liabilities at fair value through profit and loss</t>
  </si>
  <si>
    <t>4. Efektivni dio gubitaka po osnovu zaštite od rizika gotovinskih tokova</t>
  </si>
  <si>
    <t>1. Finansijski rashodi po osnovu odnosa povezanih pravnih lica</t>
  </si>
  <si>
    <t>g) Other operating liabilities</t>
  </si>
  <si>
    <t>8. Profit tax liabilities</t>
  </si>
  <si>
    <t>a) Prepayments, deposits and bails received</t>
  </si>
  <si>
    <t>5. Аdvances (prepayments) and intangible assets in preparation process</t>
  </si>
  <si>
    <t>6. Advances paid (prepayments)</t>
  </si>
  <si>
    <t>200, part 209</t>
  </si>
  <si>
    <t>201, part 209</t>
  </si>
  <si>
    <t>202, part 209</t>
  </si>
  <si>
    <t>230, part 239</t>
  </si>
  <si>
    <t>231, part 239</t>
  </si>
  <si>
    <t>232, part 239</t>
  </si>
  <si>
    <t>235, part 239</t>
  </si>
  <si>
    <t>236, part 239</t>
  </si>
  <si>
    <t>238, part 239</t>
  </si>
  <si>
    <t>241 to 249</t>
  </si>
  <si>
    <t>270 do 279</t>
  </si>
  <si>
    <t>270 to 279</t>
  </si>
  <si>
    <t>280 to  289, except 288</t>
  </si>
  <si>
    <t>880 to 888</t>
  </si>
  <si>
    <t>210 to 219</t>
  </si>
  <si>
    <t>220 to 229</t>
  </si>
  <si>
    <t>42 to 48</t>
  </si>
  <si>
    <t>420 to 423</t>
  </si>
  <si>
    <t>440 to 449</t>
  </si>
  <si>
    <t>450 to 458</t>
  </si>
  <si>
    <t>460 to 469</t>
  </si>
  <si>
    <t>470 to 479</t>
  </si>
  <si>
    <t>890 to 898</t>
  </si>
  <si>
    <t>413 and 414</t>
  </si>
  <si>
    <t>415 and 416</t>
  </si>
  <si>
    <t>424 and 425</t>
  </si>
  <si>
    <t>432 and 433</t>
  </si>
  <si>
    <t>41, except 418</t>
  </si>
  <si>
    <t>48 except 481</t>
  </si>
  <si>
    <t>49, except 495</t>
  </si>
  <si>
    <t>640 and 641</t>
  </si>
  <si>
    <t>642 and 643</t>
  </si>
  <si>
    <t>520 and 521</t>
  </si>
  <si>
    <t>522 and 529</t>
  </si>
  <si>
    <t>690 and 691</t>
  </si>
  <si>
    <t>590 and 591</t>
  </si>
  <si>
    <t>650 to 659</t>
  </si>
  <si>
    <t>500 to 502</t>
  </si>
  <si>
    <t>510 to 513</t>
  </si>
  <si>
    <t>530 to 539</t>
  </si>
  <si>
    <t>541 to 549</t>
  </si>
  <si>
    <t>55 except 555 and 556</t>
  </si>
  <si>
    <t>part 722</t>
  </si>
  <si>
    <t>Balance Sheet</t>
  </si>
  <si>
    <t>Income Statement</t>
  </si>
  <si>
    <t>Iznos na dan bilansa prethodne godine</t>
  </si>
  <si>
    <t>1. Neto dobitak tekuće godine (293-294-295-296+297)</t>
  </si>
  <si>
    <t>II  NEKRETNINE, POSTROJENJA, OPREMA I INVESTICIONE NEKRETNINE
 (009 do 014)</t>
  </si>
  <si>
    <t>D. UKUPNI ODLIVI GOTOVINE (305+320+332)</t>
  </si>
  <si>
    <t>J. GOTOVINA NA KRAJU OBRAČUNSKOG PERIODA
 (345+343-344+346-347)</t>
  </si>
  <si>
    <t>I  PRILIVI GOTOVINE IZ POSLOVNIH AKTIVNOSTI (302 DO 304)</t>
  </si>
  <si>
    <t>II  ODLIVI GOTOVINE IZ POSLOVNIH AKTIVNOSTI (306 DO 310)</t>
  </si>
  <si>
    <t>III  NETO PRILIV GOTOVINE IZ POSLOVNIH AKTIVNOSTI (301-305)</t>
  </si>
  <si>
    <t>IV  NETO ODLIV GOTOVINE IZ POSLOVNIH AKTIVNOSTI (305-301)</t>
  </si>
  <si>
    <t>I  PRILIVI GOTOVINE IZ AKTIVNOSTI INVESTIRANJA (314 DO 319)</t>
  </si>
  <si>
    <t>II  ODLIVI GOTOVINE IZ AKTIVNOSTI INVESTIRANJA (321 DO 324)</t>
  </si>
  <si>
    <t>III  NETO PRILIV GOTOVINE IZ AKTIVNOSTI INVESTIRANJA (313-320)</t>
  </si>
  <si>
    <t>I  PRILIV GOTOVINE IZ AKTIVNOSTI FINANSIRANJA (328 DO 331)</t>
  </si>
  <si>
    <t>II  ODLIVI GOTOVINE IZ AKTIVNOSTI FINANSIRANJA (333 DO 338)</t>
  </si>
  <si>
    <t>III  NETO PRILIV GOTOVINE IZ AKTIVNOST FINANSIRANJA (327-332)</t>
  </si>
  <si>
    <t>IV  NETO ODLIV GOTOVINE IZ AKTIVNOSTI FINANSIRANJA (332-327)</t>
  </si>
  <si>
    <t>J. DOBITAK PO OSNOVU USKLAĐIVANJA VRIJEDNOSTI IMOVINE (270-280)</t>
  </si>
  <si>
    <t>V  ODLOŽENA PORESKA SREDSTVA</t>
  </si>
  <si>
    <t>e) Okupljene sopstvene akcije i otkupljeni sopstveni udjeli namijenjeni prodaji ili poništavanju</t>
  </si>
  <si>
    <t>b) Dobavljači - povezana pravna lica</t>
  </si>
  <si>
    <t>I  POSLOVNI PRIHODI (202+206+210+211-212+213-214+215)</t>
  </si>
  <si>
    <t>II  POSLOVNI RASHODI (217+218+219+222+223+226+227+228)</t>
  </si>
  <si>
    <t>I  PRIHODI OD USKLAĐIVANJA VRIJEDNOSTI IMOVINE (271 do 279)</t>
  </si>
  <si>
    <r>
      <t xml:space="preserve">ANEKS - </t>
    </r>
    <r>
      <rPr>
        <b/>
        <sz val="9"/>
        <color indexed="63"/>
        <rFont val="Verdana"/>
        <family val="2"/>
      </rPr>
      <t>Dodatni računovodstveni izvještaj</t>
    </r>
  </si>
  <si>
    <t>3. For kept down payments and deposits</t>
  </si>
  <si>
    <t>I OPERATING INCOME (202+206+210+211-212+213-214+215)</t>
  </si>
  <si>
    <t>6. Increase of the value of investment properties and biological assets that are not subject to depreciation</t>
  </si>
  <si>
    <t xml:space="preserve">2. Impairment of real-estates, plant and equipment </t>
  </si>
  <si>
    <t>Bilans stanja</t>
  </si>
  <si>
    <t>Bilans uspjeha</t>
  </si>
  <si>
    <t>Bilans tokova gotovine</t>
  </si>
  <si>
    <t>Stanje na dan 31.12.2008. god.</t>
  </si>
  <si>
    <t>Stanje na dan 31.12.2009. god./ 01.01.2010. god.
(904 ± 905 ± 906 ± 907 ± 908 ± 909 - 910 + 911)</t>
  </si>
  <si>
    <t>Value on day 31.12.2008</t>
  </si>
  <si>
    <t>Value on day 31.12.2009
(904 ± 905 ± 906 ± 907 ± 908 ± 909 ± 910 ± 911)</t>
  </si>
  <si>
    <t>Ponovo iskazano stanje na dan 01.01.2010. god.
(912 ± 913 ± 914)</t>
  </si>
  <si>
    <t>Ponovo iskazano stanje na dan 31.12.2008. god.
(901 ± 902 ± 903)</t>
  </si>
  <si>
    <t>New value on day 31.12.2008.
(901 ± 902 ± 903)</t>
  </si>
  <si>
    <t>New value on day 01.01.2010.
(912 ± 913 ± 914)</t>
  </si>
  <si>
    <t xml:space="preserve">3. Impairment of investment property which is subject to depreciation </t>
  </si>
  <si>
    <t>4. Impairment of biological assets which are subject to depreciation</t>
  </si>
  <si>
    <t xml:space="preserve">5. Impairment of long-term financial placements and financial assets available for sale </t>
  </si>
  <si>
    <t>6. Impairment of materials and goods</t>
  </si>
  <si>
    <t>7. Impairment of short-term financial placements</t>
  </si>
  <si>
    <t>9. Impairment of other property value</t>
  </si>
  <si>
    <t>3. Wages, salaries and other employee benefits expenses (220+221)</t>
  </si>
  <si>
    <t>Tax number</t>
  </si>
  <si>
    <t>Registered Office</t>
  </si>
  <si>
    <t>Company</t>
  </si>
  <si>
    <t>Code of Industry</t>
  </si>
  <si>
    <t>3. Gains arising from translation of financial statements in foreign operations</t>
  </si>
  <si>
    <t>2. Net loss of current year (294-293+295+296-297)</t>
  </si>
  <si>
    <t>Group and part of group of accounts</t>
  </si>
  <si>
    <t>2. Losses arising from translation of financial statements in foreign operations</t>
  </si>
  <si>
    <t>C. OPERATING LOSS (216-201)</t>
  </si>
  <si>
    <t>D. FINANCE INCOME AND EXPENSES</t>
  </si>
  <si>
    <t>E. OPERATING INCOME (229+231-238)</t>
  </si>
  <si>
    <t>F. OPERATING LOSS (230+238-231)</t>
  </si>
  <si>
    <t>G. OTHER INCOME AND EXPENSES</t>
  </si>
  <si>
    <t>I. LOSS FROM OTHER INCOMES AND EXPENSES (257-246)</t>
  </si>
  <si>
    <t>H. GAIN FROM OTHER INCOMES AND EXPENSES (246-257)</t>
  </si>
  <si>
    <t>J. INCOME AND LOSSES FROM REVALUATION OF PROPERTY VALUE</t>
  </si>
  <si>
    <t>K. REVALUATION GAIN</t>
  </si>
  <si>
    <t>L. LOSS FROM THE REVALUATION OF PROPERTY VALUE (280-270)</t>
  </si>
  <si>
    <t xml:space="preserve">M. INCOMES FROM CHANGES IN ACCOUNTING POLICIES AND CORRECTIONS FROM PREVIOUS YEAR </t>
  </si>
  <si>
    <t xml:space="preserve">N. LOSSES FROM CHANGES IN ACCOUNTING POLICIES AND CORRECTIONS FROM PREVIOUS YEAR </t>
  </si>
  <si>
    <t xml:space="preserve">O. INCOME AND LOSS BEFORE TAXES </t>
  </si>
  <si>
    <t xml:space="preserve">P. CURRENT AND DEFERRED INCOME TAX </t>
  </si>
  <si>
    <t>Q. NET INCOME AND NET LOSS</t>
  </si>
  <si>
    <t xml:space="preserve">R. INTERIM DIVIDENDS AND OTHER FORMS OF NET INCOME DISTRIBUTION DURING REPORTING PERIOD </t>
  </si>
  <si>
    <t xml:space="preserve">S. OTHER GAINS AND LOSSES OF THE PERIOD </t>
  </si>
  <si>
    <t xml:space="preserve">U. TAX ON THE OTHER GAINS AND LOSSES OF THE PERIOD </t>
  </si>
  <si>
    <t>V. NET RESULT FROM THE OTHER GAINS AND LOSSES OF THE PERIOD (314±315)</t>
  </si>
  <si>
    <t xml:space="preserve">W. TOTAL NET INCOME (RESULT) </t>
  </si>
  <si>
    <t>C. LOSS OVER THE CAPITAL</t>
  </si>
  <si>
    <t>D. OPERATING ASSETS (001+031+061)</t>
  </si>
  <si>
    <t>E. OFF BALANCE SHEET ASSETS</t>
  </si>
  <si>
    <t>F. TOTAL ASSETS (062+063)</t>
  </si>
  <si>
    <t>C. LIABILITIES (133+142)</t>
  </si>
  <si>
    <t>D. OPERATING EQUITY AND LIABILITIES (101+125+132)</t>
  </si>
  <si>
    <t>E. OFF BALANCE SHEET EQUITY AND LIABILITIES</t>
  </si>
  <si>
    <t>F. TOTAL EQUITY AND LIABILITIES (161+162)</t>
  </si>
  <si>
    <t>Engleska verzija finansijskih izvještaja je samo za informacione svrhe.</t>
  </si>
  <si>
    <t>The English version of financial statements is provided for information purposes only.</t>
  </si>
  <si>
    <t xml:space="preserve">The Banja Luka Stock Exchange cannot be held responsible and accountable for the accuracy of translation into English.   </t>
  </si>
  <si>
    <t>* Ako je smanjenje zaliha učinaka iznad poslovnih prihoda perioda, razlika sa poslovnim rashodima perioda čini poslovni gubitak.</t>
  </si>
  <si>
    <t>Cash Flow Statement</t>
  </si>
  <si>
    <t>А. CASH FLOWS FROM OPERATING ACTIVITIES</t>
  </si>
  <si>
    <t>I. Cash proceeds from operating activities (302 through 304)</t>
  </si>
  <si>
    <t>2. Proceeds from premiums, subventions, grants, etc.</t>
  </si>
  <si>
    <t>II. Cash outflows from operating activities (306 through 310)</t>
  </si>
  <si>
    <t xml:space="preserve">1. Payments to suppliers and given advances (prepayments) </t>
  </si>
  <si>
    <t>3. Payment of interests</t>
  </si>
  <si>
    <t>4. Payment of income taxes</t>
  </si>
  <si>
    <t>5. Other payments of operating activities</t>
  </si>
  <si>
    <t>III. Net inflow of cash from operating activities (301-305)</t>
  </si>
  <si>
    <t>IV. Net outflow of cash from operating activities (305-301)</t>
  </si>
  <si>
    <t>B. CASH FLOWS FROM INVESTING ACTIVITIES</t>
  </si>
  <si>
    <t>1. Proceeds from short-term financial investment</t>
  </si>
  <si>
    <t xml:space="preserve">2. Proceeds from sale of shares and capital stakes </t>
  </si>
  <si>
    <t>4. Proceeds from interests</t>
  </si>
  <si>
    <t>5. Proceeds from dividends and participation in profit</t>
  </si>
  <si>
    <t>01494562</t>
  </si>
  <si>
    <t>060101</t>
  </si>
  <si>
    <t>JOP ŽELJEZNICE REPUBLIKE SRPSKE AD</t>
  </si>
  <si>
    <t>DOBOJ</t>
  </si>
  <si>
    <t>4400025960001</t>
  </si>
  <si>
    <t>*5620050000303560</t>
  </si>
  <si>
    <t>*5520160000838520</t>
  </si>
  <si>
    <t>*5560010000006930</t>
  </si>
  <si>
    <t>Doboju</t>
  </si>
  <si>
    <t>29.10.2010.god.</t>
  </si>
  <si>
    <t>Mira Simić</t>
  </si>
  <si>
    <t>Rodoljub Milovanović</t>
  </si>
  <si>
    <t>6. Proceeds from other long-term financial investments</t>
  </si>
  <si>
    <t>1. Outflows from short-term financial investments</t>
  </si>
  <si>
    <t>III. Net cash inflow from investing activities (313-320)</t>
  </si>
  <si>
    <t>IV. Net cash outflow from investing activities (320-313)</t>
  </si>
  <si>
    <t>V. CASH FLOW FROM FINANCING ACTIVITIES</t>
  </si>
  <si>
    <t>I. Cash inflow from financing activities (328 through 331)</t>
  </si>
  <si>
    <t>1. Inflow from increase in share capital</t>
  </si>
  <si>
    <t>2. Inflow arising from long-term financial liabilities</t>
  </si>
  <si>
    <t>3. Inflow arising from short-term financial liabilities</t>
  </si>
  <si>
    <t>4. Inflow from other long-term and short-term financial liabilities</t>
  </si>
  <si>
    <t>II. Cash outflow from financing activities (333 through 338)</t>
  </si>
  <si>
    <t>2. Outflow from long-term financial liabilities</t>
  </si>
  <si>
    <t>4. Net outflow arising from finance lease</t>
  </si>
  <si>
    <t>5. Outflow arising from dividends and participation in profit</t>
  </si>
  <si>
    <t>III. Net inflow of cash from financing activities (327-332)</t>
  </si>
  <si>
    <t>IV. Net outflow of cash from financing activities (332-327)</t>
  </si>
  <si>
    <t>G. TOTAL CASH INFLOW (301+313+327)</t>
  </si>
  <si>
    <t>D. TOTAL CASH OUTFLOW (305+320+332)</t>
  </si>
  <si>
    <t>Đ. NET CASH INFLOW (341-342)</t>
  </si>
  <si>
    <t>E. NET CASH OUTFLOW (342-341)</t>
  </si>
  <si>
    <t>Ž. CASH AT THE BEGINNING OF REPORTING PERIOD</t>
  </si>
  <si>
    <t>I. FOREIGN EXCHANGE LOSSES FROM TRANSLATION OF CASH</t>
  </si>
  <si>
    <t xml:space="preserve">J. CASH AT THE END OF REPORTING PERIOD (345+343-344+346-347) </t>
  </si>
  <si>
    <t>II  REAL ESTATES, PLANT, EQUIPMENT AND INVESTMENT PROPERTY
(009 through 014)</t>
  </si>
  <si>
    <t>III  BIOLOGICAL ASSETS AND AGRICULTURAL PRODUCE
(016 through 020)</t>
  </si>
  <si>
    <t>VIII  RETAINED EARNINGS (118 through 121)</t>
  </si>
  <si>
    <t>1. Short-term financial liabilities (144 through 147)</t>
  </si>
  <si>
    <t>2. Operating liabilities (149 through 152)</t>
  </si>
  <si>
    <t>534, 535,
dio 539</t>
  </si>
  <si>
    <t>dio 520,
dio 521,
dio 522,
dio 555,
dio 559</t>
  </si>
  <si>
    <t>Akcijski kapital i udjeli u društvo sa ograničenom odgovornošću</t>
  </si>
  <si>
    <t>Revalorizacione rezerve (MRS 16, MRS 21 i MRS 38)</t>
  </si>
  <si>
    <t>Nerealizovani dobici/ gubici po osnovu finansijskih sredstava raspoloživih za prodaju</t>
  </si>
  <si>
    <t>Efekti ispravke grešaka</t>
  </si>
  <si>
    <t>Nerealizovani dobici/gubici po osnovu finansijskih sredstava raspoloživih za prodaju</t>
  </si>
  <si>
    <t>Kursne razlike nastale po osnovu preračuna finansijskih izvještaja u drugu funkcionalnu valutu</t>
  </si>
  <si>
    <t>Neto dobitak/gubitak perioda iskazan u bilansu uspjeha</t>
  </si>
  <si>
    <t>Neto dobici/gubici perioda priznati direktno u kapitalu</t>
  </si>
  <si>
    <t>Objavljene dividende i drugi vidovi raspodjele dobitka i pokriće gubitka</t>
  </si>
  <si>
    <t>Emisija akcijskog kapitala i drugi vidovi povećanja ili smanjenje osnovnog kapitala</t>
  </si>
  <si>
    <t xml:space="preserve">Efekti promjena u računovodstvenim politikama </t>
  </si>
  <si>
    <t xml:space="preserve">Ostale rezerve (emisiona premija, zakonske i statutarne rezerve, zaštita gotovinskih tokova) </t>
  </si>
  <si>
    <t>Akumulisani neraspoređeni    dobitak / nepokriveni gubitak</t>
  </si>
  <si>
    <t>Dio kapitala koji pripada vlasnicima matičnog privrednog društva</t>
  </si>
  <si>
    <t>UKUPNI KAPITAL</t>
  </si>
  <si>
    <t>Banjalučka berza ne odgovara za tačnost prevoda na engleski jezik.</t>
  </si>
  <si>
    <t>No</t>
  </si>
  <si>
    <t>Group and part of group of  accounts</t>
  </si>
  <si>
    <t>Services expenses for products</t>
  </si>
  <si>
    <t>Transportation services expense</t>
  </si>
  <si>
    <t>Maintenance service expense</t>
  </si>
  <si>
    <t>Rent expense</t>
  </si>
  <si>
    <t xml:space="preserve">Fairs, advertising expenses and part of expenses for other services  </t>
  </si>
  <si>
    <t>Total production services expense (1+2+3+4+5)</t>
  </si>
  <si>
    <t>Expense for compensation for employees business travel (except for traveling allowance)</t>
  </si>
  <si>
    <t>Transportation to/from work expanse</t>
  </si>
  <si>
    <t>Other compensation expenses: for  work on field, separated life, for use of own vehicle, overtime work, temporary work, authorship, per diem, for education and advance teaching training of employees</t>
  </si>
  <si>
    <t>TOTAL COMPENSATION EXPENSE (7+8+9)</t>
  </si>
  <si>
    <t>Non-productive services expense</t>
  </si>
  <si>
    <t>Representation expense</t>
  </si>
  <si>
    <t>Insurance premium expanse</t>
  </si>
  <si>
    <t>Money transfer expense</t>
  </si>
  <si>
    <t>Membership fee expanse</t>
  </si>
  <si>
    <t>Part of the tax expense (use of the utility services), contribution expense and part of other non-material expanse</t>
  </si>
  <si>
    <t>TOTAL NON-MATERIAL EXPENSE (11+12+13+14+15+16)</t>
  </si>
  <si>
    <t>Income from rent</t>
  </si>
  <si>
    <t>Income from membership fees</t>
  </si>
  <si>
    <t>Income from cancellation of long-term reserves</t>
  </si>
  <si>
    <t>Income from bonuses and other income</t>
  </si>
  <si>
    <t>Other financial income (18+19+20+21)</t>
  </si>
  <si>
    <t>Value added tax (VAT)</t>
  </si>
  <si>
    <t>In advance paid value added tax (VAT)</t>
  </si>
  <si>
    <t>Liabilities for value added tax (VAT)</t>
  </si>
  <si>
    <t>Claims from value added tax (VAT)</t>
  </si>
  <si>
    <t xml:space="preserve">Other tax expenses (property tax, tax on salaries and wages, fee for water, forests, hail protection and fire protection, republic and utility fee, fees for business and professional licenses, etc.)  </t>
  </si>
  <si>
    <t>Liabilities for customs</t>
  </si>
  <si>
    <t>Subventions on products</t>
  </si>
  <si>
    <t>Other subventions for production</t>
  </si>
  <si>
    <t>Value of total investment in period</t>
  </si>
  <si>
    <t>Selling value of sold and used up tangible assets</t>
  </si>
  <si>
    <t>part of 529</t>
  </si>
  <si>
    <t>part of 521,
part of 529,
part of 539</t>
  </si>
  <si>
    <t>part of 550</t>
  </si>
  <si>
    <t>part of 555, 556, part of 559</t>
  </si>
  <si>
    <t>part of 679</t>
  </si>
  <si>
    <t>47, except 479</t>
  </si>
  <si>
    <t>27, except 279</t>
  </si>
  <si>
    <t>part of 520,
part of 521,
part of 522,
part of 555,
part of 559</t>
  </si>
  <si>
    <t>part of 482</t>
  </si>
  <si>
    <t>part of 650</t>
  </si>
  <si>
    <t>534, 535,
part of 539</t>
  </si>
  <si>
    <t xml:space="preserve">1. Proceeds from sale and advances (prepayments) </t>
  </si>
  <si>
    <t>3. Other proceeds from operating activities</t>
  </si>
  <si>
    <t>2. Payments for employee wages, salaries, and other employee benefits</t>
  </si>
  <si>
    <t>I  Proceeds from investing activities (314 through 319)</t>
  </si>
  <si>
    <t>II  Cash outflow from investing activities (321 through 324)</t>
  </si>
  <si>
    <t xml:space="preserve">2. Оutflows arising from purchase of shares and participation in capital </t>
  </si>
  <si>
    <t>1. Outflow from redemption of own shares and capital stakes</t>
  </si>
  <si>
    <t>Z. FOREIGN EXCHANGE GAINS FROM TRANSLATION OF CASH</t>
  </si>
  <si>
    <t>Statement on Changes in Equity</t>
  </si>
  <si>
    <t>Type of change in equity</t>
  </si>
  <si>
    <t xml:space="preserve">Revaluation reserve </t>
  </si>
  <si>
    <t xml:space="preserve">Retained earnings / uncovered loss </t>
  </si>
  <si>
    <t>Total</t>
  </si>
  <si>
    <t>Minority interest</t>
  </si>
  <si>
    <t>TOTAL EQUITY</t>
  </si>
  <si>
    <t>Effects of the changes in accounting policies</t>
  </si>
  <si>
    <t>Effects of the corrections of material errors</t>
  </si>
  <si>
    <t>Effects of the revaluation of the material and immaterial assets</t>
  </si>
  <si>
    <t>Declared dividends and other distributions of the net income and covering the loss</t>
  </si>
  <si>
    <t>New issuance of the shareholders equity and other increases in capital or decrease in capital</t>
  </si>
  <si>
    <t>New issuance of the shareholders equity and other increases in capital</t>
  </si>
  <si>
    <t>3. Cash equivalents and cash (056+057)</t>
  </si>
  <si>
    <t>I OTHER INCOME (247 through 256)</t>
  </si>
  <si>
    <t>II  OTHER EXPENSES (258 through 267)</t>
  </si>
  <si>
    <t>I  INCOME  FROM REVALUATION OF PROPERTY VALUE (271 through 279)</t>
  </si>
  <si>
    <t>I  GAINS DETERMINED DIRECTLY IN CAPITAL (EQUITY)  (302 through 307)</t>
  </si>
  <si>
    <t xml:space="preserve">II  LOSSES DETERMINED DIRECTLY IN CAPITAL (EQUITY) (309 through 313) </t>
  </si>
  <si>
    <t>Shareholders’ equity and stakes in limited liability companies</t>
  </si>
  <si>
    <t>Unrealized gains/losses arising from financial assets available for sale</t>
  </si>
  <si>
    <t>Other reserves (issuance premium, legal and statutory reserves, cash flow protection)</t>
  </si>
  <si>
    <t>Net income/ loss of the reporting period as reported in income statement</t>
  </si>
  <si>
    <t>Net income/losses of the period recognized directly in equity</t>
  </si>
  <si>
    <t>Effects of errors corrections</t>
  </si>
  <si>
    <t xml:space="preserve">Share in shareholders’ equity that belongs to owners of parent company </t>
  </si>
  <si>
    <t>5. Advances (prepayments) and biological assets and agricultural produce in preparation process</t>
  </si>
  <si>
    <t>Foreign exchange differences from the translation of the financial statements in other foreign currency</t>
  </si>
  <si>
    <t>I INVENTORIES, FIXED ASSETS AND ASSETS OF DISCONTINUED OPERATIONS AVAILABLE FOR SALE (033 through 038)</t>
  </si>
  <si>
    <t xml:space="preserve">4. Income from sale of discontinued operations assets </t>
  </si>
  <si>
    <t>4. Losses arising from sale and write off of discontinued operations assets</t>
  </si>
  <si>
    <t>5. Fixed assets and assets of discontinued operations available for sale</t>
  </si>
  <si>
    <t>đ) Financial assets recognized at fair value through profit and loss</t>
  </si>
  <si>
    <t>1. Loss of previous year</t>
  </si>
  <si>
    <t>2. Loss of current year</t>
  </si>
  <si>
    <t>b) Income from sale of products and services on domestic market</t>
  </si>
  <si>
    <t>8. Collected written-off receivables</t>
  </si>
  <si>
    <t xml:space="preserve">1. Gains from decreasing revaluation reserves for fixed assets, except securities available for sale </t>
  </si>
  <si>
    <t>T. OTHER GAINS AND LOSSES OF THE PERIOD (301-308) or (308-301)</t>
  </si>
  <si>
    <t>Diluted earnings per share</t>
  </si>
  <si>
    <t xml:space="preserve">3. Proceeds from sale of intangible assets, real-estates, plant, equipment, investment property and biological assets </t>
  </si>
  <si>
    <t>3. Outflows from purchase of intangible assets, real-estates, plant, equipment, investment property and biological assets</t>
  </si>
  <si>
    <t xml:space="preserve">4. Outflow arising from other long-term financial investments </t>
  </si>
  <si>
    <t>3. Outflow from short-term financial liabilities</t>
  </si>
  <si>
    <t>6. Outflows from other long-term and short-term liabilities</t>
  </si>
  <si>
    <t>ANNEX - Additional Financial Report</t>
  </si>
  <si>
    <t>I  NEMATERIJALNA ULAGANJA (003 do 007)</t>
  </si>
  <si>
    <t>Authorized Person</t>
  </si>
  <si>
    <t>* If the decrease in value of products in stock is larger than operating income then the difference between operating income and operating expenditure is operating loss.</t>
  </si>
  <si>
    <t>Iznos na dan tekuće bilansne godine</t>
  </si>
  <si>
    <t>Iznos na dan prethodne bilansne godine</t>
  </si>
  <si>
    <t>1. Gubitak prije oporezivanja (245+269+290+292-291)</t>
  </si>
  <si>
    <t>1. Loss before taxes (245+269+290+292-291)</t>
  </si>
  <si>
    <t>Naziv privrednog društva</t>
  </si>
  <si>
    <t>2. Gubitak prije oporezivanja (245+269+290+292-291)</t>
  </si>
  <si>
    <t>IV  NETO ODLIV GOTOVINE IZ AKTIVNOSTI INVESTIRANJA (320-313)</t>
  </si>
  <si>
    <t>Opšte podatke u zaglavlju i podnožju (matični broj, šifra djelatnosti, naziv i sl.) je dovoljno pupuniti u Bilansu stanja, na ostalim bilansima ovi podaci se automatski prikazuju.</t>
  </si>
  <si>
    <t>U obrazacu Promjene na kapitalu potrebno je popuniti čitavu tabelu.</t>
  </si>
  <si>
    <t>U formuli za računanje AOP-a 244, pored AOP-a koji su prikazani u šemi bilansa uspjeha (Sl. Gl. 84/09), u obzir je uzet i AOP 230 kako bi zbir bio prikazan ispravno.</t>
  </si>
  <si>
    <t>U formuli za računanje AOP-a 245, pored AOP-a koji su prikazani u šemi bilansa uspjeha (Sl. Gl. 84/09), u obzir je uzet i AOP 229 kako bi zbir bio prikazan ispravno.</t>
  </si>
  <si>
    <t>U formuli za računanje AOP-a 293, pored AOP-a koji su prikazani u šemi bilansa uspjeha (Sl. Gl. 84/09), u obzir su uzeti i AOP 245, 269 i 290 kako bi zbir bio prikazan ispravno.</t>
  </si>
  <si>
    <t>U formuli za računanje AOP-a 294, pored AOP-a koji su prikazani u šemi bilansa uspjeha (Sl. Gl. 84/09), u obzir su uzeti i AOP 244, 268 i 289 kako bi zbir bio prikazan ispravno.</t>
  </si>
  <si>
    <t>Kontrolni zbirovi</t>
  </si>
  <si>
    <t>Ukupni prihodi</t>
  </si>
  <si>
    <t>Ukupni rashodi</t>
  </si>
  <si>
    <t>Sum check</t>
  </si>
  <si>
    <t>Total Income</t>
  </si>
  <si>
    <t>Total Expenses</t>
  </si>
  <si>
    <t>The Banja Luka Stock Exchange cannot be held responsible and accountable for the accuracy of translation into English.</t>
  </si>
  <si>
    <t>2. Inventories of work in progress, goods, unfinished products and services</t>
  </si>
  <si>
    <t>4. Domestic long-term loans</t>
  </si>
  <si>
    <t>v) Short-term loans abroad</t>
  </si>
  <si>
    <t>e) Shares bought back indented for sale or cancelation</t>
  </si>
  <si>
    <t>2. Shares in limited liability company</t>
  </si>
  <si>
    <t>3. Shares in cooperatives</t>
  </si>
  <si>
    <t>III  DEFERRED TAX ASSETS</t>
  </si>
  <si>
    <t>4. Other shares</t>
  </si>
  <si>
    <t>1. Profit from previous years</t>
  </si>
  <si>
    <t>4. Net income of enterpreneurs</t>
  </si>
  <si>
    <t>4. Services expense</t>
  </si>
  <si>
    <t>II  LOSSES  FROM REVALUATION OF PROPERTY VALUE (281 through 288)</t>
  </si>
  <si>
    <t>4. Losses arising from cash-flow risk protection</t>
  </si>
  <si>
    <t>I  TOTAL NET INCOME OF THE PERIOD (298-299±316)</t>
  </si>
  <si>
    <t>II  TOTAL NET LOSS OF THE PERIOD (299-298±316)</t>
  </si>
  <si>
    <t>II  RASHODI OD USKLAĐIVANJA VRIJEDNOSTI IMOVINE (281 do 288)</t>
  </si>
  <si>
    <t>2. Obezvrjeđenje nekretnina, postrojenja i opreme</t>
  </si>
  <si>
    <t>3. Obezvrjeđenje investicionih nekretnina za koje se obračunava amortizacija</t>
  </si>
  <si>
    <t>4. Obezvrjeđenje bioloških sredstva za koja se obračunava amortizacija</t>
  </si>
  <si>
    <t>5. Obezvrjeđenje dugoročnih finansijskih plasmana i finansijskih sredstava raspoloživih za prodaju</t>
  </si>
  <si>
    <t>6. Obezvrjeđenje zaliha materijala i robe</t>
  </si>
  <si>
    <t>7. Obezvrjeđenje kratkoročnih finansijskih plasmana</t>
  </si>
  <si>
    <t>8. Obezvrjeđenje ostale imovine</t>
  </si>
  <si>
    <t>K. GUBITAK PO OSNOVU USKLAĐIVANJA VRIJEDNOSTI IMOVINE (280-270)</t>
  </si>
  <si>
    <t>L. PRIHODI PO OSNOVU PROMJENE RAČUNOVODSTVENIH POLITIKA I ISPRAVKE GREŠAKA IZ RANIJIH GODINA</t>
  </si>
  <si>
    <t>LJ. RASHODI PO OSNOVU PROMJENE RAČUNOVODSTVENIH POLITIKA I ISPRAVKE GREŠAKA IZ RANIJIH GODINA</t>
  </si>
  <si>
    <t>M. DOBITAK I GUBITAK PRIJE OPOREZIVANJA</t>
  </si>
  <si>
    <t>N. TEKUĆI I ODLOŽENI POREZ NA DOBIT</t>
  </si>
  <si>
    <t>1. Poreski rashodi perioda</t>
  </si>
  <si>
    <t>dio 722</t>
  </si>
  <si>
    <t>2. Odloženi poreski rashodi perioda</t>
  </si>
  <si>
    <t>3. Odloženi poreski prihodi perioda</t>
  </si>
  <si>
    <t>NJ. NETO DOBITAK I NETO GUBITAK PERIODA</t>
  </si>
  <si>
    <t>P. OSTALI DOBICI I GUBICI U PERIODU</t>
  </si>
  <si>
    <t>2. Neto gubitak tekuće godine (294-293+295+296-297)</t>
  </si>
  <si>
    <t>O. MEĐUDIVIDENDE I DRUGI VIDOVI RASPODJELE DOBITKA U TOKU PERIODA</t>
  </si>
  <si>
    <t>I  DOBICI UTVRĐENI DIREKTNO U KAPITALU (302 do 307)</t>
  </si>
  <si>
    <t>1. Dobici po osnovu smanjenja revalorizacionih rezervi na stalnim sredstvima, osim HOV raspoloživih za prodaju</t>
  </si>
  <si>
    <t>2. Dobici po osnovu promjene fer vrijednosti HOV raspoloživih za prodaju</t>
  </si>
  <si>
    <t>3. Dobici po osnovu prevođenja finansijskih izvještaja inostranog poslovanja</t>
  </si>
  <si>
    <t>4. Aktuarski dobici od planova definisanih primanja</t>
  </si>
  <si>
    <t>6. Ostali dobici utvrđeni direktno u kapitalu</t>
  </si>
  <si>
    <t>1. Gubici po osnovu promjene fer vrijednosti HOV raspoloživih za prodaju</t>
  </si>
  <si>
    <t>3. Aktuarski gubici od planova definisanih primanja</t>
  </si>
  <si>
    <t>2. Gubici po osnovu prevođenja finansijskih izvještaja inostranog poslovanja</t>
  </si>
  <si>
    <t>5. Ostali gubici utvrđeni direktno u kapitalu</t>
  </si>
  <si>
    <t>Dio neto dobitka/gubitka koji pripada manjinskim vlasnicima</t>
  </si>
  <si>
    <t>II  UKUPAN NETO GUBITAK U OBRAČUNSKOM PERIODU (299-298±316)</t>
  </si>
  <si>
    <t>Obična zarada po akciji</t>
  </si>
  <si>
    <t>Prosječan broj zaposlenih po osnovu časova rada</t>
  </si>
  <si>
    <t>Dio neto dobitka/gubitka koji pripada većinskim vlasnicima</t>
  </si>
  <si>
    <t>R. OSTALI DOBICI ILI GUBICI U PERIODU (301-308) ili (308-301)</t>
  </si>
  <si>
    <t>T. NETO REZULTAT PO OSNOVU OSTALIH DOBITAKA I GUBITAKA U PERIODU (314±315)</t>
  </si>
  <si>
    <t>Ć. UKUPAN NETO REZULTAT U OBRAČUNSKOM PERIODU</t>
  </si>
  <si>
    <t>1. Dobitak prije oporezivanja (244+268+289+291-292)</t>
  </si>
  <si>
    <t>I  UKUPAN NETO DOBITAK U OBRAČUNSKOM PERIODU (298-299±316)</t>
  </si>
  <si>
    <t>A. TOKOVI GOTOVINE IZ POSLOVNIH AKTIVNOSTI</t>
  </si>
  <si>
    <t>1. Prilivi od kupaca i primljeni avansi</t>
  </si>
  <si>
    <t>2. Prilivi od premija, subvencija, dotacija i sl.</t>
  </si>
  <si>
    <t>3. Ostali prilivi iz poslovnih aktivnosti</t>
  </si>
  <si>
    <t>4. Odlivi po osnovu poreza na dobit</t>
  </si>
  <si>
    <t>5. Ostali odlivi iz poslovnih aktivnosti</t>
  </si>
  <si>
    <t>1. Odlivi po osnovu isplata dobavljačima i dati avansi</t>
  </si>
  <si>
    <t>2. Odlivi po osnovu isplata zarada, naknada zarada i ostalih ličnih rashoda</t>
  </si>
  <si>
    <t>3. Odlivi po osnovu plaćenih kamata</t>
  </si>
  <si>
    <t>2. Prilivi po osnovu prodaje akcija i udjela</t>
  </si>
  <si>
    <t>3. Prilivi po osnovu prodaje nematerijalnih ulaganja, nekretnina, postrojenja, opreme, investicionih nekretnina i bioloških sredstava</t>
  </si>
  <si>
    <t>2. Odlivi po osnovu kupovine akcija i udjela</t>
  </si>
  <si>
    <t>1. Prilivi po osnovu kratkoročnih finansijskih plasmana</t>
  </si>
  <si>
    <t>5. Prilivi od dividendi i učešća u dobitku</t>
  </si>
  <si>
    <t>6. Prilivi po osnovu ostalih dugoročnih finansijskih plasmana</t>
  </si>
  <si>
    <t>1. Odlivi po osnovu kratkoročnih finansijskih plasmana</t>
  </si>
  <si>
    <t>3. Odlivi po osnovu kupovine nematerijalnih ulaganja, nekretnina, postrojenja, opreme, investicionih nekretnina i bioloških sredstava</t>
  </si>
  <si>
    <t>V. TOKOVI GOTOVINE IZ AKTIVNOSTI FINANSIRANJA</t>
  </si>
  <si>
    <t>1. Odlivi po osnovu otkupa sopstvenih akcija i udjela</t>
  </si>
  <si>
    <t>4. Odlivi po osnovu finansijskog lizinga</t>
  </si>
  <si>
    <t>1. Prilivi po osnovu povećanja osnovnog kapitala</t>
  </si>
  <si>
    <t>2. Prilivi po osnovu dugoročnih kredita</t>
  </si>
  <si>
    <t>3. Prilivi po osnovu kratkoročnih kredita</t>
  </si>
  <si>
    <t>2. Odlivi po osnovu dugoročnih kredita</t>
  </si>
  <si>
    <t>3. Odlivi po osnovu kratkoročnih kredita</t>
  </si>
  <si>
    <t>5. Odlivi po osnovu isplaćenih dividendi</t>
  </si>
  <si>
    <t>6. Odlivi po osnovu ostalih dugoročnih i kratkoročnih obaveza</t>
  </si>
  <si>
    <t>G. UKUPNI PRILIVI GOTOVINE (301+313+327)</t>
  </si>
  <si>
    <t>Đ. NETO PRILIV GOTOVINE (341-342)</t>
  </si>
  <si>
    <t>E. NETO ODLIV GOTOVINE (342-341)</t>
  </si>
  <si>
    <t>Ž. GOTOVINA NA POČETKU OBRAČUNSKOG PERIODA</t>
  </si>
  <si>
    <t>Z. POZITIVNE KURSNE RAZLIKE PO OSNOVU PRERAČUNA GOTOVINE</t>
  </si>
  <si>
    <t>Troškovi zakupa</t>
  </si>
  <si>
    <t>Troškovi sajmova, troškovi reklame i propagande i dio troškova ostalih usluga</t>
  </si>
  <si>
    <t>dio 529</t>
  </si>
  <si>
    <t>dio 555, 556, dio 559</t>
  </si>
  <si>
    <t>NEMATERIJALNI TROŠKOVI (11+12+13+14+15+16)</t>
  </si>
  <si>
    <t>dio 679</t>
  </si>
  <si>
    <t>654, 659</t>
  </si>
  <si>
    <t>Ostali poslovni prihodi (18+19+20+21)</t>
  </si>
  <si>
    <t>47, osim 479</t>
  </si>
  <si>
    <t>27, osim 279</t>
  </si>
  <si>
    <t>Potraživanja po osnovu poreza na dodatu vrijednost</t>
  </si>
  <si>
    <t>Obaveze za carine</t>
  </si>
  <si>
    <t>dio 482</t>
  </si>
  <si>
    <t>dio 650</t>
  </si>
  <si>
    <t>Troškovi naknada zaposlenima za službeno putovanje 
(osim troškova dnevnica)</t>
  </si>
  <si>
    <t>TROŠKOVI NAKNADA (7+8+9)</t>
  </si>
  <si>
    <t>dio 521,
dio 529,
dio 539</t>
  </si>
  <si>
    <t>Obračunati porez na dodatu vrijednost</t>
  </si>
  <si>
    <t>4. Prilivi po osnovu ostalih dugoročnih i kratkoročnih obaveza</t>
  </si>
  <si>
    <t>I. NEGATIVNE KURSNE RAZLIKE PO OSNOVU PRERAČUNA GOTOVINE</t>
  </si>
  <si>
    <t>1. Impairment of intangible assets</t>
  </si>
  <si>
    <t>1. Income from revaluation of intangible assets</t>
  </si>
  <si>
    <t xml:space="preserve">2. Income from revaluation of real-estates, plant and equipment </t>
  </si>
  <si>
    <t xml:space="preserve">3. Income from revaluation of investment property which is subject to depreciation </t>
  </si>
  <si>
    <t>4. Income from revaluation of biological assets which are subject to depreciation</t>
  </si>
  <si>
    <t xml:space="preserve">5. Income from revaluation of long-term financial placements and financial assets available for sale </t>
  </si>
  <si>
    <t>6. Income from revaluation of materials and goods</t>
  </si>
  <si>
    <t>7. Income from revaluation of short-term financial placements</t>
  </si>
  <si>
    <t>8. Income from revaluation of capital value</t>
  </si>
  <si>
    <t>9. Income from revaluation of other property value</t>
  </si>
  <si>
    <t>1. Income before taxes (244+268+289+291-292)</t>
  </si>
  <si>
    <t>2. Deferred tax expenses of reporting period</t>
  </si>
  <si>
    <t>1. Tax expenses of reporting period</t>
  </si>
  <si>
    <t>3. Deferred tax incomes of reporting period</t>
  </si>
  <si>
    <t>1. Net income of current year (293-294-295-296+297)</t>
  </si>
  <si>
    <t xml:space="preserve">2. Gains from changes in fair value of securities available for sale </t>
  </si>
  <si>
    <t>4. Actuarial gains from defined-benefit plans</t>
  </si>
  <si>
    <t>6. Other gains determined directly in capital (equity)</t>
  </si>
  <si>
    <t>1. Losses from changes in fair value of securities available for sale</t>
  </si>
  <si>
    <t>3. Actuarial losses from defined-benefit plans</t>
  </si>
  <si>
    <t>5. Other losses determined directly in capital (equity)</t>
  </si>
  <si>
    <t>Basic earnings per share</t>
  </si>
  <si>
    <t>Share of net income/loss which belongs to majority owners</t>
  </si>
  <si>
    <t>Share of net income/loss which belongs to minority owners</t>
  </si>
  <si>
    <t>Average number of employees based on the working hour</t>
  </si>
  <si>
    <t>Average number of employees according to month ending balance</t>
  </si>
  <si>
    <t>Prosječan broj zaposlenih po osnovu stanja na kraju mjeseca</t>
  </si>
  <si>
    <t>4. Incomes from currency clause</t>
  </si>
  <si>
    <t>4. Currency clause expenses</t>
  </si>
  <si>
    <t>7. Decrease of the value of investment properties and biological assets that are not subject to depreciation</t>
  </si>
  <si>
    <t xml:space="preserve">9. Incomes from contractually agreed risk protection which cannot be included in the revaluation reserves </t>
  </si>
  <si>
    <t>4. Agricultural produce</t>
  </si>
  <si>
    <t>B. TOKOVI GOTOVINE IZ AKTIVNOSTI INVESTIRANJA</t>
  </si>
  <si>
    <t>I  INTANGIBLE ASSETS (003 through 007)</t>
  </si>
</sst>
</file>

<file path=xl/styles.xml><?xml version="1.0" encoding="utf-8"?>
<styleSheet xmlns="http://schemas.openxmlformats.org/spreadsheetml/2006/main">
  <numFmts count="3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SIT&quot;;\-#,##0\ &quot;SIT&quot;"/>
    <numFmt numFmtId="181" formatCode="#,##0\ &quot;SIT&quot;;[Red]\-#,##0\ &quot;SIT&quot;"/>
    <numFmt numFmtId="182" formatCode="#,##0.00\ &quot;SIT&quot;;\-#,##0.00\ &quot;SIT&quot;"/>
    <numFmt numFmtId="183" formatCode="#,##0.00\ &quot;SIT&quot;;[Red]\-#,##0.00\ &quot;SIT&quot;"/>
    <numFmt numFmtId="184" formatCode="_-* #,##0\ &quot;SIT&quot;_-;\-* #,##0\ &quot;SIT&quot;_-;_-* &quot;-&quot;\ &quot;SIT&quot;_-;_-@_-"/>
    <numFmt numFmtId="185" formatCode="_-* #,##0\ _S_I_T_-;\-* #,##0\ _S_I_T_-;_-* &quot;-&quot;\ _S_I_T_-;_-@_-"/>
    <numFmt numFmtId="186" formatCode="_-* #,##0.00\ &quot;SIT&quot;_-;\-* #,##0.00\ &quot;SIT&quot;_-;_-* &quot;-&quot;??\ &quot;SIT&quot;_-;_-@_-"/>
    <numFmt numFmtId="187" formatCode="_-* #,##0.00\ _S_I_T_-;\-* #,##0.00\ _S_I_T_-;_-* &quot;-&quot;??\ _S_I_T_-;_-@_-"/>
    <numFmt numFmtId="188" formatCode="00"/>
    <numFmt numFmtId="189" formatCode="000"/>
    <numFmt numFmtId="190" formatCode="#,##0.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name val="Verdana"/>
      <family val="2"/>
    </font>
    <font>
      <b/>
      <sz val="8"/>
      <name val="Verdana"/>
      <family val="2"/>
    </font>
    <font>
      <sz val="12"/>
      <name val="Verdana"/>
      <family val="2"/>
    </font>
    <font>
      <b/>
      <sz val="10"/>
      <color indexed="61"/>
      <name val="Verdana"/>
      <family val="2"/>
    </font>
    <font>
      <b/>
      <sz val="8"/>
      <color indexed="61"/>
      <name val="Verdana"/>
      <family val="2"/>
    </font>
    <font>
      <sz val="8"/>
      <color indexed="9"/>
      <name val="Verdana"/>
      <family val="2"/>
    </font>
    <font>
      <sz val="10"/>
      <color indexed="63"/>
      <name val="Verdana"/>
      <family val="2"/>
    </font>
    <font>
      <b/>
      <sz val="10"/>
      <color indexed="63"/>
      <name val="Verdana"/>
      <family val="2"/>
    </font>
    <font>
      <b/>
      <sz val="8"/>
      <color indexed="63"/>
      <name val="Verdana"/>
      <family val="2"/>
    </font>
    <font>
      <sz val="8"/>
      <color indexed="63"/>
      <name val="Verdana"/>
      <family val="2"/>
    </font>
    <font>
      <b/>
      <sz val="8"/>
      <color indexed="9"/>
      <name val="Verdana"/>
      <family val="2"/>
    </font>
    <font>
      <sz val="8"/>
      <color indexed="8"/>
      <name val="Verdana"/>
      <family val="2"/>
    </font>
    <font>
      <sz val="8"/>
      <name val="Verdana"/>
      <family val="2"/>
    </font>
    <font>
      <sz val="9"/>
      <name val="Verdana"/>
      <family val="2"/>
    </font>
    <font>
      <b/>
      <sz val="14"/>
      <color indexed="63"/>
      <name val="Verdana"/>
      <family val="2"/>
    </font>
    <font>
      <b/>
      <sz val="14"/>
      <color indexed="8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b/>
      <sz val="9"/>
      <color indexed="63"/>
      <name val="Verdana"/>
      <family val="2"/>
    </font>
    <font>
      <sz val="8"/>
      <name val="Tahoma"/>
      <family val="2"/>
    </font>
    <font>
      <sz val="8.5"/>
      <name val="Verdana"/>
      <family val="2"/>
    </font>
    <font>
      <sz val="10"/>
      <color indexed="10"/>
      <name val="Verdana"/>
      <family val="2"/>
    </font>
    <font>
      <sz val="9"/>
      <color indexed="10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1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/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/>
      <top style="thin">
        <color indexed="22"/>
      </top>
      <bottom/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  <border>
      <left/>
      <right/>
      <top style="thin"/>
      <bottom/>
    </border>
    <border>
      <left/>
      <right/>
      <top/>
      <bottom style="thin"/>
    </border>
    <border>
      <left style="thin">
        <color indexed="22"/>
      </left>
      <right style="thin">
        <color indexed="8"/>
      </right>
      <top style="thin">
        <color indexed="22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8"/>
      </right>
      <top style="thin"/>
      <bottom/>
    </border>
    <border>
      <left style="thin"/>
      <right/>
      <top/>
      <bottom/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/>
      <top style="thin"/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/>
      <top style="thin">
        <color indexed="22"/>
      </top>
      <bottom style="thin"/>
    </border>
    <border>
      <left/>
      <right style="thin"/>
      <top style="thin">
        <color indexed="22"/>
      </top>
      <bottom style="thin"/>
    </border>
    <border>
      <left style="thin">
        <color indexed="22"/>
      </left>
      <right/>
      <top style="thin"/>
      <bottom style="thin">
        <color indexed="22"/>
      </bottom>
    </border>
    <border>
      <left/>
      <right style="thin"/>
      <top style="thin"/>
      <bottom style="thin">
        <color indexed="22"/>
      </bottom>
    </border>
    <border>
      <left style="thin">
        <color indexed="22"/>
      </left>
      <right/>
      <top style="thin"/>
      <bottom/>
    </border>
    <border>
      <left/>
      <right style="thin">
        <color indexed="22"/>
      </right>
      <top style="thin"/>
      <bottom/>
    </border>
    <border>
      <left style="thin">
        <color indexed="22"/>
      </left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/>
      <right style="thin">
        <color indexed="22"/>
      </right>
      <top style="thin"/>
      <bottom style="thin">
        <color indexed="22"/>
      </bottom>
    </border>
    <border>
      <left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/>
    </border>
    <border>
      <left style="thin"/>
      <right style="thin">
        <color indexed="22"/>
      </right>
      <top/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/>
    </border>
    <border>
      <left/>
      <right/>
      <top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/>
      <right/>
      <top style="thin">
        <color indexed="22"/>
      </top>
      <bottom style="thin">
        <color indexed="22"/>
      </bottom>
    </border>
    <border>
      <left style="thin"/>
      <right/>
      <top>
        <color indexed="63"/>
      </top>
      <bottom style="thin">
        <color indexed="22"/>
      </bottom>
    </border>
    <border>
      <left/>
      <right/>
      <top style="thin"/>
      <bottom style="thin">
        <color indexed="22"/>
      </bottom>
    </border>
    <border>
      <left style="thin">
        <color indexed="22"/>
      </left>
      <right/>
      <top style="thin">
        <color indexed="22"/>
      </top>
      <bottom/>
    </border>
    <border>
      <left/>
      <right style="thin"/>
      <top style="thin">
        <color indexed="22"/>
      </top>
      <bottom/>
    </border>
    <border>
      <left style="thin"/>
      <right style="thin">
        <color indexed="22"/>
      </right>
      <top style="thin"/>
      <bottom style="thin"/>
    </border>
    <border>
      <left style="thin"/>
      <right/>
      <top style="thin">
        <color indexed="22"/>
      </top>
      <bottom style="thin"/>
    </border>
    <border>
      <left style="thin">
        <color indexed="22"/>
      </left>
      <right style="thin"/>
      <top style="thin"/>
      <bottom/>
    </border>
    <border>
      <left style="thin">
        <color indexed="22"/>
      </left>
      <right style="thin"/>
      <top/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2" borderId="1" applyNumberFormat="0" applyAlignment="0" applyProtection="0"/>
    <xf numFmtId="0" fontId="32" fillId="16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5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1" applyNumberFormat="0" applyAlignment="0" applyProtection="0"/>
    <xf numFmtId="0" fontId="39" fillId="0" borderId="6" applyNumberFormat="0" applyFill="0" applyAlignment="0" applyProtection="0"/>
    <xf numFmtId="0" fontId="40" fillId="8" borderId="0" applyNumberFormat="0" applyBorder="0" applyAlignment="0" applyProtection="0"/>
    <xf numFmtId="0" fontId="0" fillId="4" borderId="7" applyNumberFormat="0" applyFont="0" applyAlignment="0" applyProtection="0"/>
    <xf numFmtId="0" fontId="41" fillId="2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5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16" fillId="17" borderId="7" xfId="0" applyFont="1" applyFill="1" applyBorder="1" applyAlignment="1" applyProtection="1">
      <alignment horizontal="center" vertical="center" wrapText="1"/>
      <protection/>
    </xf>
    <xf numFmtId="0" fontId="11" fillId="18" borderId="0" xfId="0" applyFont="1" applyFill="1" applyBorder="1" applyAlignment="1" applyProtection="1">
      <alignment/>
      <protection/>
    </xf>
    <xf numFmtId="0" fontId="10" fillId="18" borderId="0" xfId="0" applyFont="1" applyFill="1" applyBorder="1" applyAlignment="1" applyProtection="1">
      <alignment horizontal="right" wrapText="1" indent="1"/>
      <protection/>
    </xf>
    <xf numFmtId="0" fontId="10" fillId="18" borderId="0" xfId="0" applyFont="1" applyFill="1" applyBorder="1" applyAlignment="1" applyProtection="1">
      <alignment/>
      <protection/>
    </xf>
    <xf numFmtId="0" fontId="10" fillId="18" borderId="0" xfId="0" applyFont="1" applyFill="1" applyBorder="1" applyAlignment="1" applyProtection="1">
      <alignment horizontal="right" indent="1"/>
      <protection/>
    </xf>
    <xf numFmtId="0" fontId="6" fillId="0" borderId="0" xfId="0" applyFont="1" applyAlignment="1" applyProtection="1">
      <alignment horizontal="center"/>
      <protection/>
    </xf>
    <xf numFmtId="0" fontId="6" fillId="18" borderId="0" xfId="0" applyFont="1" applyFill="1" applyAlignment="1" applyProtection="1">
      <alignment horizontal="center"/>
      <protection/>
    </xf>
    <xf numFmtId="0" fontId="16" fillId="17" borderId="10" xfId="0" applyFont="1" applyFill="1" applyBorder="1" applyAlignment="1" applyProtection="1">
      <alignment horizontal="center"/>
      <protection/>
    </xf>
    <xf numFmtId="0" fontId="14" fillId="0" borderId="7" xfId="0" applyFont="1" applyFill="1" applyBorder="1" applyAlignment="1" applyProtection="1">
      <alignment horizontal="center" vertical="center"/>
      <protection/>
    </xf>
    <xf numFmtId="0" fontId="14" fillId="0" borderId="7" xfId="0" applyFont="1" applyFill="1" applyBorder="1" applyAlignment="1" applyProtection="1">
      <alignment horizontal="center" vertical="center" wrapText="1"/>
      <protection/>
    </xf>
    <xf numFmtId="0" fontId="16" fillId="17" borderId="11" xfId="0" applyFont="1" applyFill="1" applyBorder="1" applyAlignment="1" applyProtection="1">
      <alignment horizontal="center"/>
      <protection/>
    </xf>
    <xf numFmtId="0" fontId="16" fillId="17" borderId="12" xfId="0" applyFont="1" applyFill="1" applyBorder="1" applyAlignment="1" applyProtection="1">
      <alignment horizontal="center"/>
      <protection/>
    </xf>
    <xf numFmtId="0" fontId="15" fillId="0" borderId="13" xfId="0" applyFont="1" applyBorder="1" applyAlignment="1" applyProtection="1">
      <alignment horizontal="center" vertical="center"/>
      <protection/>
    </xf>
    <xf numFmtId="0" fontId="15" fillId="0" borderId="13" xfId="0" applyFont="1" applyBorder="1" applyAlignment="1" applyProtection="1">
      <alignment horizontal="center" vertical="center" wrapText="1"/>
      <protection/>
    </xf>
    <xf numFmtId="0" fontId="15" fillId="0" borderId="14" xfId="0" applyFont="1" applyBorder="1" applyAlignment="1" applyProtection="1">
      <alignment horizontal="center" vertical="center"/>
      <protection/>
    </xf>
    <xf numFmtId="0" fontId="16" fillId="17" borderId="15" xfId="0" applyFont="1" applyFill="1" applyBorder="1" applyAlignment="1" applyProtection="1">
      <alignment horizontal="center" vertical="center" wrapText="1"/>
      <protection/>
    </xf>
    <xf numFmtId="0" fontId="16" fillId="17" borderId="16" xfId="0" applyFont="1" applyFill="1" applyBorder="1" applyAlignment="1">
      <alignment horizontal="center"/>
    </xf>
    <xf numFmtId="0" fontId="0" fillId="18" borderId="0" xfId="0" applyFont="1" applyFill="1" applyAlignment="1" applyProtection="1">
      <alignment horizontal="right" indent="1"/>
      <protection/>
    </xf>
    <xf numFmtId="49" fontId="0" fillId="18" borderId="0" xfId="0" applyNumberFormat="1" applyFill="1" applyAlignment="1" applyProtection="1">
      <alignment horizontal="left" vertical="center"/>
      <protection/>
    </xf>
    <xf numFmtId="0" fontId="0" fillId="18" borderId="0" xfId="0" applyNumberFormat="1" applyFill="1" applyAlignment="1" applyProtection="1">
      <alignment horizontal="left" vertical="center"/>
      <protection/>
    </xf>
    <xf numFmtId="49" fontId="0" fillId="18" borderId="0" xfId="0" applyNumberFormat="1" applyFill="1" applyAlignment="1" applyProtection="1">
      <alignment vertical="center"/>
      <protection/>
    </xf>
    <xf numFmtId="0" fontId="0" fillId="18" borderId="0" xfId="0" applyNumberFormat="1" applyFill="1" applyBorder="1" applyAlignment="1" applyProtection="1">
      <alignment horizontal="left" vertical="center"/>
      <protection/>
    </xf>
    <xf numFmtId="49" fontId="0" fillId="18" borderId="0" xfId="0" applyNumberFormat="1" applyFill="1" applyBorder="1" applyAlignment="1" applyProtection="1">
      <alignment vertical="center"/>
      <protection/>
    </xf>
    <xf numFmtId="3" fontId="14" fillId="0" borderId="7" xfId="0" applyNumberFormat="1" applyFont="1" applyBorder="1" applyAlignment="1" applyProtection="1">
      <alignment horizontal="right" vertical="center"/>
      <protection/>
    </xf>
    <xf numFmtId="3" fontId="14" fillId="0" borderId="15" xfId="0" applyNumberFormat="1" applyFont="1" applyBorder="1" applyAlignment="1" applyProtection="1">
      <alignment horizontal="right" vertical="center"/>
      <protection/>
    </xf>
    <xf numFmtId="3" fontId="15" fillId="0" borderId="7" xfId="0" applyNumberFormat="1" applyFont="1" applyBorder="1" applyAlignment="1" applyProtection="1">
      <alignment horizontal="right" vertical="center"/>
      <protection/>
    </xf>
    <xf numFmtId="3" fontId="15" fillId="0" borderId="15" xfId="0" applyNumberFormat="1" applyFont="1" applyBorder="1" applyAlignment="1" applyProtection="1">
      <alignment horizontal="right" vertical="center"/>
      <protection/>
    </xf>
    <xf numFmtId="3" fontId="15" fillId="0" borderId="7" xfId="0" applyNumberFormat="1" applyFont="1" applyBorder="1" applyAlignment="1" applyProtection="1">
      <alignment horizontal="right" vertical="center"/>
      <protection locked="0"/>
    </xf>
    <xf numFmtId="3" fontId="15" fillId="0" borderId="15" xfId="0" applyNumberFormat="1" applyFont="1" applyBorder="1" applyAlignment="1" applyProtection="1">
      <alignment horizontal="right" vertical="center"/>
      <protection locked="0"/>
    </xf>
    <xf numFmtId="3" fontId="15" fillId="0" borderId="7" xfId="0" applyNumberFormat="1" applyFont="1" applyBorder="1" applyAlignment="1" applyProtection="1">
      <alignment horizontal="right" vertical="center" wrapText="1"/>
      <protection locked="0"/>
    </xf>
    <xf numFmtId="3" fontId="15" fillId="0" borderId="15" xfId="0" applyNumberFormat="1" applyFont="1" applyBorder="1" applyAlignment="1" applyProtection="1">
      <alignment horizontal="right" vertical="center" wrapText="1"/>
      <protection locked="0"/>
    </xf>
    <xf numFmtId="3" fontId="15" fillId="0" borderId="7" xfId="0" applyNumberFormat="1" applyFont="1" applyBorder="1" applyAlignment="1" applyProtection="1">
      <alignment horizontal="right" vertical="center" wrapText="1"/>
      <protection/>
    </xf>
    <xf numFmtId="3" fontId="15" fillId="0" borderId="15" xfId="0" applyNumberFormat="1" applyFont="1" applyBorder="1" applyAlignment="1" applyProtection="1">
      <alignment horizontal="right" vertical="center" wrapText="1"/>
      <protection/>
    </xf>
    <xf numFmtId="3" fontId="14" fillId="0" borderId="7" xfId="0" applyNumberFormat="1" applyFont="1" applyBorder="1" applyAlignment="1" applyProtection="1">
      <alignment horizontal="right" vertical="center" wrapText="1"/>
      <protection/>
    </xf>
    <xf numFmtId="3" fontId="14" fillId="0" borderId="15" xfId="0" applyNumberFormat="1" applyFont="1" applyBorder="1" applyAlignment="1" applyProtection="1">
      <alignment horizontal="right" vertical="center" wrapText="1"/>
      <protection/>
    </xf>
    <xf numFmtId="3" fontId="14" fillId="0" borderId="7" xfId="0" applyNumberFormat="1" applyFont="1" applyBorder="1" applyAlignment="1" applyProtection="1">
      <alignment horizontal="right" vertical="center"/>
      <protection locked="0"/>
    </xf>
    <xf numFmtId="3" fontId="14" fillId="0" borderId="7" xfId="42" applyNumberFormat="1" applyFont="1" applyFill="1" applyBorder="1" applyAlignment="1" applyProtection="1">
      <alignment vertical="center"/>
      <protection/>
    </xf>
    <xf numFmtId="1" fontId="14" fillId="0" borderId="7" xfId="0" applyNumberFormat="1" applyFont="1" applyBorder="1" applyAlignment="1">
      <alignment horizontal="center" vertical="center"/>
    </xf>
    <xf numFmtId="3" fontId="15" fillId="0" borderId="7" xfId="42" applyNumberFormat="1" applyFont="1" applyFill="1" applyBorder="1" applyAlignment="1" applyProtection="1">
      <alignment vertical="center"/>
      <protection locked="0"/>
    </xf>
    <xf numFmtId="1" fontId="14" fillId="0" borderId="16" xfId="0" applyNumberFormat="1" applyFont="1" applyBorder="1" applyAlignment="1">
      <alignment horizontal="center" vertical="center"/>
    </xf>
    <xf numFmtId="3" fontId="14" fillId="0" borderId="16" xfId="42" applyNumberFormat="1" applyFont="1" applyFill="1" applyBorder="1" applyAlignment="1" applyProtection="1">
      <alignment vertical="center"/>
      <protection/>
    </xf>
    <xf numFmtId="0" fontId="11" fillId="17" borderId="11" xfId="0" applyFont="1" applyFill="1" applyBorder="1" applyAlignment="1" applyProtection="1">
      <alignment/>
      <protection/>
    </xf>
    <xf numFmtId="0" fontId="16" fillId="17" borderId="10" xfId="0" applyFont="1" applyFill="1" applyBorder="1" applyAlignment="1" applyProtection="1">
      <alignment horizontal="center" wrapText="1"/>
      <protection/>
    </xf>
    <xf numFmtId="0" fontId="0" fillId="18" borderId="0" xfId="0" applyFont="1" applyFill="1" applyBorder="1" applyAlignment="1" applyProtection="1">
      <alignment/>
      <protection/>
    </xf>
    <xf numFmtId="0" fontId="0" fillId="18" borderId="0" xfId="0" applyFont="1" applyFill="1" applyBorder="1" applyAlignment="1" applyProtection="1">
      <alignment horizontal="right" indent="1"/>
      <protection/>
    </xf>
    <xf numFmtId="0" fontId="0" fillId="18" borderId="0" xfId="0" applyFont="1" applyFill="1" applyBorder="1" applyAlignment="1" applyProtection="1">
      <alignment/>
      <protection/>
    </xf>
    <xf numFmtId="0" fontId="3" fillId="18" borderId="0" xfId="0" applyFont="1" applyFill="1" applyAlignment="1" applyProtection="1">
      <alignment horizontal="center"/>
      <protection/>
    </xf>
    <xf numFmtId="0" fontId="15" fillId="0" borderId="7" xfId="0" applyFont="1" applyBorder="1" applyAlignment="1" applyProtection="1">
      <alignment vertical="center" wrapText="1"/>
      <protection/>
    </xf>
    <xf numFmtId="0" fontId="14" fillId="0" borderId="7" xfId="0" applyFont="1" applyBorder="1" applyAlignment="1" applyProtection="1">
      <alignment horizontal="center" vertical="center"/>
      <protection/>
    </xf>
    <xf numFmtId="3" fontId="15" fillId="0" borderId="7" xfId="0" applyNumberFormat="1" applyFont="1" applyBorder="1" applyAlignment="1" applyProtection="1">
      <alignment vertical="center"/>
      <protection locked="0"/>
    </xf>
    <xf numFmtId="3" fontId="15" fillId="0" borderId="7" xfId="0" applyNumberFormat="1" applyFont="1" applyBorder="1" applyAlignment="1" applyProtection="1">
      <alignment vertical="center"/>
      <protection/>
    </xf>
    <xf numFmtId="3" fontId="15" fillId="0" borderId="15" xfId="0" applyNumberFormat="1" applyFont="1" applyBorder="1" applyAlignment="1" applyProtection="1">
      <alignment vertical="center"/>
      <protection/>
    </xf>
    <xf numFmtId="0" fontId="14" fillId="0" borderId="16" xfId="0" applyFont="1" applyBorder="1" applyAlignment="1" applyProtection="1">
      <alignment horizontal="center" vertical="center" wrapText="1"/>
      <protection/>
    </xf>
    <xf numFmtId="1" fontId="0" fillId="18" borderId="0" xfId="0" applyNumberFormat="1" applyFill="1" applyAlignment="1" applyProtection="1">
      <alignment horizontal="center" vertical="center"/>
      <protection/>
    </xf>
    <xf numFmtId="49" fontId="16" fillId="17" borderId="13" xfId="0" applyNumberFormat="1" applyFont="1" applyFill="1" applyBorder="1" applyAlignment="1" applyProtection="1">
      <alignment horizontal="center" vertical="center"/>
      <protection/>
    </xf>
    <xf numFmtId="0" fontId="16" fillId="17" borderId="7" xfId="0" applyNumberFormat="1" applyFont="1" applyFill="1" applyBorder="1" applyAlignment="1" applyProtection="1">
      <alignment horizontal="center" vertical="center"/>
      <protection/>
    </xf>
    <xf numFmtId="0" fontId="16" fillId="17" borderId="7" xfId="0" applyFont="1" applyFill="1" applyBorder="1" applyAlignment="1" applyProtection="1">
      <alignment horizontal="center"/>
      <protection/>
    </xf>
    <xf numFmtId="188" fontId="15" fillId="0" borderId="13" xfId="0" applyNumberFormat="1" applyFont="1" applyBorder="1" applyAlignment="1" applyProtection="1">
      <alignment horizontal="center" vertical="center"/>
      <protection/>
    </xf>
    <xf numFmtId="1" fontId="4" fillId="18" borderId="0" xfId="0" applyNumberFormat="1" applyFont="1" applyFill="1" applyAlignment="1" applyProtection="1">
      <alignment horizontal="center" vertical="center"/>
      <protection/>
    </xf>
    <xf numFmtId="0" fontId="4" fillId="18" borderId="0" xfId="0" applyFont="1" applyFill="1" applyAlignment="1" applyProtection="1">
      <alignment vertical="center"/>
      <protection/>
    </xf>
    <xf numFmtId="189" fontId="4" fillId="18" borderId="0" xfId="0" applyNumberFormat="1" applyFont="1" applyFill="1" applyAlignment="1" applyProtection="1">
      <alignment horizontal="center" vertical="center"/>
      <protection/>
    </xf>
    <xf numFmtId="0" fontId="4" fillId="18" borderId="0" xfId="0" applyFont="1" applyFill="1" applyAlignment="1" applyProtection="1">
      <alignment/>
      <protection/>
    </xf>
    <xf numFmtId="0" fontId="0" fillId="18" borderId="0" xfId="0" applyFont="1" applyFill="1" applyAlignment="1" applyProtection="1">
      <alignment horizontal="center"/>
      <protection/>
    </xf>
    <xf numFmtId="0" fontId="0" fillId="18" borderId="0" xfId="0" applyFont="1" applyFill="1" applyAlignment="1" applyProtection="1">
      <alignment horizontal="right" indent="1"/>
      <protection/>
    </xf>
    <xf numFmtId="0" fontId="0" fillId="18" borderId="0" xfId="0" applyFill="1" applyAlignment="1" applyProtection="1">
      <alignment/>
      <protection/>
    </xf>
    <xf numFmtId="0" fontId="6" fillId="18" borderId="0" xfId="0" applyFont="1" applyFill="1" applyAlignment="1" applyProtection="1">
      <alignment/>
      <protection/>
    </xf>
    <xf numFmtId="0" fontId="9" fillId="18" borderId="0" xfId="0" applyFont="1" applyFill="1" applyAlignment="1">
      <alignment/>
    </xf>
    <xf numFmtId="0" fontId="0" fillId="18" borderId="0" xfId="0" applyFill="1" applyAlignment="1">
      <alignment/>
    </xf>
    <xf numFmtId="0" fontId="12" fillId="18" borderId="0" xfId="0" applyFont="1" applyFill="1" applyAlignment="1">
      <alignment/>
    </xf>
    <xf numFmtId="0" fontId="5" fillId="18" borderId="0" xfId="0" applyFont="1" applyFill="1" applyAlignment="1">
      <alignment/>
    </xf>
    <xf numFmtId="0" fontId="13" fillId="18" borderId="0" xfId="0" applyFont="1" applyFill="1" applyAlignment="1">
      <alignment/>
    </xf>
    <xf numFmtId="0" fontId="6" fillId="18" borderId="0" xfId="0" applyFont="1" applyFill="1" applyAlignment="1">
      <alignment/>
    </xf>
    <xf numFmtId="0" fontId="6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3" fontId="15" fillId="0" borderId="15" xfId="0" applyNumberFormat="1" applyFont="1" applyBorder="1" applyAlignment="1" applyProtection="1">
      <alignment vertical="center"/>
      <protection locked="0"/>
    </xf>
    <xf numFmtId="3" fontId="15" fillId="0" borderId="17" xfId="0" applyNumberFormat="1" applyFont="1" applyBorder="1" applyAlignment="1" applyProtection="1">
      <alignment horizontal="right" vertical="center"/>
      <protection/>
    </xf>
    <xf numFmtId="3" fontId="15" fillId="0" borderId="17" xfId="0" applyNumberFormat="1" applyFont="1" applyBorder="1" applyAlignment="1" applyProtection="1">
      <alignment horizontal="right" vertical="center"/>
      <protection locked="0"/>
    </xf>
    <xf numFmtId="3" fontId="14" fillId="0" borderId="7" xfId="42" applyNumberFormat="1" applyFont="1" applyFill="1" applyBorder="1" applyAlignment="1" applyProtection="1">
      <alignment vertical="center"/>
      <protection locked="0"/>
    </xf>
    <xf numFmtId="0" fontId="17" fillId="18" borderId="0" xfId="0" applyFont="1" applyFill="1" applyBorder="1" applyAlignment="1" applyProtection="1">
      <alignment/>
      <protection/>
    </xf>
    <xf numFmtId="49" fontId="16" fillId="18" borderId="0" xfId="0" applyNumberFormat="1" applyFont="1" applyFill="1" applyBorder="1" applyAlignment="1" applyProtection="1">
      <alignment/>
      <protection/>
    </xf>
    <xf numFmtId="0" fontId="6" fillId="18" borderId="0" xfId="0" applyFont="1" applyFill="1" applyBorder="1" applyAlignment="1" applyProtection="1">
      <alignment/>
      <protection/>
    </xf>
    <xf numFmtId="1" fontId="6" fillId="18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wrapText="1"/>
      <protection/>
    </xf>
    <xf numFmtId="0" fontId="7" fillId="18" borderId="0" xfId="0" applyFont="1" applyFill="1" applyBorder="1" applyAlignment="1" applyProtection="1">
      <alignment horizontal="right" indent="1"/>
      <protection/>
    </xf>
    <xf numFmtId="0" fontId="6" fillId="18" borderId="0" xfId="0" applyFont="1" applyFill="1" applyBorder="1" applyAlignment="1" applyProtection="1">
      <alignment/>
      <protection/>
    </xf>
    <xf numFmtId="49" fontId="6" fillId="18" borderId="0" xfId="0" applyNumberFormat="1" applyFont="1" applyFill="1" applyBorder="1" applyAlignment="1" applyProtection="1">
      <alignment/>
      <protection/>
    </xf>
    <xf numFmtId="0" fontId="6" fillId="18" borderId="0" xfId="0" applyFont="1" applyFill="1" applyBorder="1" applyAlignment="1" applyProtection="1">
      <alignment horizontal="center"/>
      <protection/>
    </xf>
    <xf numFmtId="0" fontId="6" fillId="18" borderId="0" xfId="0" applyFont="1" applyFill="1" applyAlignment="1" applyProtection="1">
      <alignment horizontal="right"/>
      <protection/>
    </xf>
    <xf numFmtId="0" fontId="6" fillId="0" borderId="0" xfId="0" applyFont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1" fontId="6" fillId="0" borderId="0" xfId="0" applyNumberFormat="1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189" fontId="6" fillId="0" borderId="0" xfId="0" applyNumberFormat="1" applyFont="1" applyAlignment="1" applyProtection="1">
      <alignment vertical="center"/>
      <protection/>
    </xf>
    <xf numFmtId="189" fontId="6" fillId="0" borderId="0" xfId="0" applyNumberFormat="1" applyFont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right"/>
      <protection/>
    </xf>
    <xf numFmtId="0" fontId="12" fillId="18" borderId="0" xfId="0" applyFont="1" applyFill="1" applyAlignment="1" applyProtection="1">
      <alignment/>
      <protection/>
    </xf>
    <xf numFmtId="0" fontId="6" fillId="18" borderId="0" xfId="0" applyFont="1" applyFill="1" applyAlignment="1" applyProtection="1">
      <alignment horizontal="left"/>
      <protection/>
    </xf>
    <xf numFmtId="0" fontId="7" fillId="18" borderId="0" xfId="0" applyFont="1" applyFill="1" applyBorder="1" applyAlignment="1" applyProtection="1">
      <alignment horizontal="left"/>
      <protection/>
    </xf>
    <xf numFmtId="0" fontId="6" fillId="18" borderId="18" xfId="0" applyFont="1" applyFill="1" applyBorder="1" applyAlignment="1" applyProtection="1">
      <alignment/>
      <protection/>
    </xf>
    <xf numFmtId="0" fontId="10" fillId="18" borderId="0" xfId="0" applyFont="1" applyFill="1" applyBorder="1" applyAlignment="1" applyProtection="1">
      <alignment horizontal="right" vertical="center" indent="1"/>
      <protection/>
    </xf>
    <xf numFmtId="0" fontId="7" fillId="18" borderId="19" xfId="0" applyFont="1" applyFill="1" applyBorder="1" applyAlignment="1" applyProtection="1">
      <alignment vertical="center"/>
      <protection/>
    </xf>
    <xf numFmtId="0" fontId="7" fillId="18" borderId="19" xfId="0" applyFont="1" applyFill="1" applyBorder="1" applyAlignment="1" applyProtection="1">
      <alignment horizontal="right" vertical="center" indent="1"/>
      <protection/>
    </xf>
    <xf numFmtId="189" fontId="14" fillId="0" borderId="7" xfId="0" applyNumberFormat="1" applyFont="1" applyFill="1" applyBorder="1" applyAlignment="1" applyProtection="1">
      <alignment horizontal="center" vertical="center"/>
      <protection/>
    </xf>
    <xf numFmtId="189" fontId="14" fillId="0" borderId="7" xfId="0" applyNumberFormat="1" applyFont="1" applyFill="1" applyBorder="1" applyAlignment="1" applyProtection="1">
      <alignment horizontal="center" vertical="center" wrapText="1"/>
      <protection/>
    </xf>
    <xf numFmtId="3" fontId="15" fillId="0" borderId="7" xfId="0" applyNumberFormat="1" applyFont="1" applyBorder="1" applyAlignment="1" applyProtection="1">
      <alignment horizontal="right" vertical="center"/>
      <protection/>
    </xf>
    <xf numFmtId="3" fontId="14" fillId="0" borderId="7" xfId="0" applyNumberFormat="1" applyFont="1" applyBorder="1" applyAlignment="1" applyProtection="1">
      <alignment horizontal="right" vertical="center"/>
      <protection locked="0"/>
    </xf>
    <xf numFmtId="3" fontId="14" fillId="0" borderId="7" xfId="0" applyNumberFormat="1" applyFont="1" applyBorder="1" applyAlignment="1" applyProtection="1">
      <alignment horizontal="right" vertical="center"/>
      <protection/>
    </xf>
    <xf numFmtId="3" fontId="14" fillId="0" borderId="17" xfId="0" applyNumberFormat="1" applyFont="1" applyBorder="1" applyAlignment="1" applyProtection="1">
      <alignment horizontal="right" vertical="center"/>
      <protection locked="0"/>
    </xf>
    <xf numFmtId="3" fontId="14" fillId="0" borderId="17" xfId="0" applyNumberFormat="1" applyFont="1" applyBorder="1" applyAlignment="1" applyProtection="1">
      <alignment horizontal="right" vertical="center"/>
      <protection/>
    </xf>
    <xf numFmtId="3" fontId="14" fillId="0" borderId="16" xfId="0" applyNumberFormat="1" applyFont="1" applyBorder="1" applyAlignment="1" applyProtection="1">
      <alignment horizontal="right" vertical="center"/>
      <protection/>
    </xf>
    <xf numFmtId="3" fontId="14" fillId="0" borderId="20" xfId="0" applyNumberFormat="1" applyFont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/>
      <protection/>
    </xf>
    <xf numFmtId="0" fontId="7" fillId="18" borderId="19" xfId="0" applyFont="1" applyFill="1" applyBorder="1" applyAlignment="1" applyProtection="1">
      <alignment/>
      <protection/>
    </xf>
    <xf numFmtId="0" fontId="14" fillId="18" borderId="19" xfId="0" applyFont="1" applyFill="1" applyBorder="1" applyAlignment="1" applyProtection="1">
      <alignment horizontal="right" vertical="center" indent="1"/>
      <protection/>
    </xf>
    <xf numFmtId="0" fontId="14" fillId="6" borderId="21" xfId="0" applyFont="1" applyFill="1" applyBorder="1" applyAlignment="1" applyProtection="1">
      <alignment/>
      <protection/>
    </xf>
    <xf numFmtId="0" fontId="14" fillId="6" borderId="22" xfId="0" applyFont="1" applyFill="1" applyBorder="1" applyAlignment="1" applyProtection="1">
      <alignment vertical="center"/>
      <protection/>
    </xf>
    <xf numFmtId="0" fontId="14" fillId="6" borderId="22" xfId="0" applyFont="1" applyFill="1" applyBorder="1" applyAlignment="1" applyProtection="1">
      <alignment/>
      <protection/>
    </xf>
    <xf numFmtId="0" fontId="14" fillId="6" borderId="23" xfId="0" applyFont="1" applyFill="1" applyBorder="1" applyAlignment="1" applyProtection="1">
      <alignment/>
      <protection/>
    </xf>
    <xf numFmtId="0" fontId="14" fillId="6" borderId="21" xfId="0" applyFont="1" applyFill="1" applyBorder="1" applyAlignment="1" applyProtection="1">
      <alignment vertical="center"/>
      <protection/>
    </xf>
    <xf numFmtId="0" fontId="14" fillId="6" borderId="23" xfId="0" applyFont="1" applyFill="1" applyBorder="1" applyAlignment="1" applyProtection="1">
      <alignment vertical="center"/>
      <protection/>
    </xf>
    <xf numFmtId="0" fontId="16" fillId="17" borderId="10" xfId="0" applyFont="1" applyFill="1" applyBorder="1" applyAlignment="1">
      <alignment horizontal="center" vertical="center"/>
    </xf>
    <xf numFmtId="189" fontId="15" fillId="0" borderId="7" xfId="0" applyNumberFormat="1" applyFont="1" applyBorder="1" applyAlignment="1" applyProtection="1">
      <alignment horizontal="center" vertical="center"/>
      <protection/>
    </xf>
    <xf numFmtId="189" fontId="15" fillId="0" borderId="7" xfId="0" applyNumberFormat="1" applyFont="1" applyBorder="1" applyAlignment="1" applyProtection="1">
      <alignment horizontal="center" vertical="center" wrapText="1"/>
      <protection/>
    </xf>
    <xf numFmtId="0" fontId="7" fillId="18" borderId="19" xfId="0" applyFont="1" applyFill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vertical="center" wrapText="1"/>
      <protection/>
    </xf>
    <xf numFmtId="0" fontId="19" fillId="0" borderId="0" xfId="0" applyFont="1" applyAlignment="1" applyProtection="1">
      <alignment vertical="center"/>
      <protection/>
    </xf>
    <xf numFmtId="3" fontId="15" fillId="0" borderId="17" xfId="0" applyNumberFormat="1" applyFont="1" applyBorder="1" applyAlignment="1" applyProtection="1">
      <alignment horizontal="right" vertical="center"/>
      <protection/>
    </xf>
    <xf numFmtId="189" fontId="14" fillId="0" borderId="7" xfId="0" applyNumberFormat="1" applyFont="1" applyFill="1" applyBorder="1" applyAlignment="1" applyProtection="1">
      <alignment horizontal="center" vertical="center"/>
      <protection/>
    </xf>
    <xf numFmtId="3" fontId="15" fillId="0" borderId="7" xfId="0" applyNumberFormat="1" applyFont="1" applyBorder="1" applyAlignment="1" applyProtection="1">
      <alignment horizontal="right" vertical="center"/>
      <protection locked="0"/>
    </xf>
    <xf numFmtId="3" fontId="15" fillId="0" borderId="17" xfId="0" applyNumberFormat="1" applyFont="1" applyBorder="1" applyAlignment="1" applyProtection="1">
      <alignment horizontal="right" vertical="center"/>
      <protection locked="0"/>
    </xf>
    <xf numFmtId="189" fontId="14" fillId="0" borderId="16" xfId="0" applyNumberFormat="1" applyFont="1" applyFill="1" applyBorder="1" applyAlignment="1" applyProtection="1">
      <alignment horizontal="center" vertical="center"/>
      <protection/>
    </xf>
    <xf numFmtId="0" fontId="14" fillId="0" borderId="7" xfId="0" applyFont="1" applyFill="1" applyBorder="1" applyAlignment="1" applyProtection="1">
      <alignment horizontal="center" vertical="center"/>
      <protection/>
    </xf>
    <xf numFmtId="0" fontId="14" fillId="0" borderId="7" xfId="0" applyFont="1" applyFill="1" applyBorder="1" applyAlignment="1" applyProtection="1">
      <alignment horizontal="center" vertical="center" wrapText="1"/>
      <protection/>
    </xf>
    <xf numFmtId="3" fontId="14" fillId="0" borderId="7" xfId="42" applyNumberFormat="1" applyFont="1" applyFill="1" applyBorder="1" applyAlignment="1" applyProtection="1">
      <alignment vertical="center"/>
      <protection/>
    </xf>
    <xf numFmtId="1" fontId="14" fillId="0" borderId="7" xfId="0" applyNumberFormat="1" applyFont="1" applyBorder="1" applyAlignment="1">
      <alignment horizontal="center" vertical="center"/>
    </xf>
    <xf numFmtId="3" fontId="15" fillId="0" borderId="7" xfId="42" applyNumberFormat="1" applyFont="1" applyFill="1" applyBorder="1" applyAlignment="1" applyProtection="1">
      <alignment vertical="center"/>
      <protection locked="0"/>
    </xf>
    <xf numFmtId="0" fontId="7" fillId="18" borderId="19" xfId="0" applyFont="1" applyFill="1" applyBorder="1" applyAlignment="1" applyProtection="1">
      <alignment horizontal="left" vertical="center"/>
      <protection/>
    </xf>
    <xf numFmtId="0" fontId="0" fillId="18" borderId="0" xfId="0" applyFont="1" applyFill="1" applyAlignment="1" applyProtection="1">
      <alignment horizontal="right" vertical="center"/>
      <protection/>
    </xf>
    <xf numFmtId="0" fontId="7" fillId="18" borderId="22" xfId="0" applyFont="1" applyFill="1" applyBorder="1" applyAlignment="1" applyProtection="1">
      <alignment horizontal="left" vertical="center"/>
      <protection/>
    </xf>
    <xf numFmtId="0" fontId="14" fillId="18" borderId="19" xfId="0" applyFont="1" applyFill="1" applyBorder="1" applyAlignment="1" applyProtection="1">
      <alignment horizontal="left" vertical="center"/>
      <protection/>
    </xf>
    <xf numFmtId="0" fontId="14" fillId="18" borderId="22" xfId="0" applyFont="1" applyFill="1" applyBorder="1" applyAlignment="1" applyProtection="1">
      <alignment horizontal="left" vertical="center"/>
      <protection/>
    </xf>
    <xf numFmtId="0" fontId="10" fillId="18" borderId="0" xfId="0" applyFont="1" applyFill="1" applyAlignment="1" applyProtection="1">
      <alignment horizontal="left" vertical="center"/>
      <protection/>
    </xf>
    <xf numFmtId="0" fontId="12" fillId="18" borderId="0" xfId="0" applyFont="1" applyFill="1" applyAlignment="1" applyProtection="1">
      <alignment horizontal="left" vertical="center"/>
      <protection/>
    </xf>
    <xf numFmtId="0" fontId="7" fillId="18" borderId="0" xfId="0" applyFont="1" applyFill="1" applyAlignment="1" applyProtection="1">
      <alignment horizontal="right" vertical="center" indent="1"/>
      <protection/>
    </xf>
    <xf numFmtId="0" fontId="14" fillId="18" borderId="19" xfId="0" applyNumberFormat="1" applyFont="1" applyFill="1" applyBorder="1" applyAlignment="1" applyProtection="1">
      <alignment horizontal="left" vertical="center"/>
      <protection/>
    </xf>
    <xf numFmtId="0" fontId="27" fillId="18" borderId="0" xfId="0" applyFont="1" applyFill="1" applyAlignment="1">
      <alignment/>
    </xf>
    <xf numFmtId="0" fontId="15" fillId="2" borderId="24" xfId="0" applyFont="1" applyFill="1" applyBorder="1" applyAlignment="1" applyProtection="1">
      <alignment horizontal="center" vertical="center"/>
      <protection/>
    </xf>
    <xf numFmtId="189" fontId="14" fillId="2" borderId="25" xfId="0" applyNumberFormat="1" applyFont="1" applyFill="1" applyBorder="1" applyAlignment="1" applyProtection="1">
      <alignment horizontal="center" vertical="center"/>
      <protection/>
    </xf>
    <xf numFmtId="3" fontId="14" fillId="2" borderId="25" xfId="0" applyNumberFormat="1" applyFont="1" applyFill="1" applyBorder="1" applyAlignment="1" applyProtection="1">
      <alignment horizontal="right" vertical="center"/>
      <protection/>
    </xf>
    <xf numFmtId="3" fontId="14" fillId="2" borderId="7" xfId="0" applyNumberFormat="1" applyFont="1" applyFill="1" applyBorder="1" applyAlignment="1" applyProtection="1">
      <alignment horizontal="right" vertical="center"/>
      <protection/>
    </xf>
    <xf numFmtId="3" fontId="14" fillId="2" borderId="26" xfId="0" applyNumberFormat="1" applyFont="1" applyFill="1" applyBorder="1" applyAlignment="1" applyProtection="1">
      <alignment horizontal="right" vertical="center"/>
      <protection/>
    </xf>
    <xf numFmtId="0" fontId="15" fillId="2" borderId="13" xfId="0" applyFont="1" applyFill="1" applyBorder="1" applyAlignment="1" applyProtection="1">
      <alignment horizontal="center" vertical="center"/>
      <protection/>
    </xf>
    <xf numFmtId="189" fontId="14" fillId="2" borderId="7" xfId="0" applyNumberFormat="1" applyFont="1" applyFill="1" applyBorder="1" applyAlignment="1" applyProtection="1">
      <alignment horizontal="center" vertical="center"/>
      <protection/>
    </xf>
    <xf numFmtId="3" fontId="15" fillId="2" borderId="7" xfId="0" applyNumberFormat="1" applyFont="1" applyFill="1" applyBorder="1" applyAlignment="1" applyProtection="1">
      <alignment horizontal="right" vertical="center"/>
      <protection locked="0"/>
    </xf>
    <xf numFmtId="3" fontId="15" fillId="2" borderId="7" xfId="0" applyNumberFormat="1" applyFont="1" applyFill="1" applyBorder="1" applyAlignment="1" applyProtection="1">
      <alignment horizontal="right" vertical="center"/>
      <protection/>
    </xf>
    <xf numFmtId="3" fontId="15" fillId="2" borderId="17" xfId="0" applyNumberFormat="1" applyFont="1" applyFill="1" applyBorder="1" applyAlignment="1" applyProtection="1">
      <alignment horizontal="right" vertical="center"/>
      <protection locked="0"/>
    </xf>
    <xf numFmtId="0" fontId="15" fillId="2" borderId="13" xfId="0" applyFont="1" applyFill="1" applyBorder="1" applyAlignment="1" applyProtection="1">
      <alignment horizontal="center" vertical="center" wrapText="1"/>
      <protection/>
    </xf>
    <xf numFmtId="189" fontId="14" fillId="2" borderId="7" xfId="0" applyNumberFormat="1" applyFont="1" applyFill="1" applyBorder="1" applyAlignment="1" applyProtection="1">
      <alignment horizontal="center" vertical="center"/>
      <protection/>
    </xf>
    <xf numFmtId="3" fontId="14" fillId="2" borderId="7" xfId="0" applyNumberFormat="1" applyFont="1" applyFill="1" applyBorder="1" applyAlignment="1" applyProtection="1">
      <alignment horizontal="right" vertical="center"/>
      <protection/>
    </xf>
    <xf numFmtId="3" fontId="14" fillId="2" borderId="17" xfId="0" applyNumberFormat="1" applyFont="1" applyFill="1" applyBorder="1" applyAlignment="1" applyProtection="1">
      <alignment horizontal="right" vertical="center"/>
      <protection/>
    </xf>
    <xf numFmtId="3" fontId="15" fillId="2" borderId="7" xfId="0" applyNumberFormat="1" applyFont="1" applyFill="1" applyBorder="1" applyAlignment="1" applyProtection="1">
      <alignment horizontal="right" vertical="center" wrapText="1"/>
      <protection locked="0"/>
    </xf>
    <xf numFmtId="3" fontId="15" fillId="2" borderId="17" xfId="0" applyNumberFormat="1" applyFont="1" applyFill="1" applyBorder="1" applyAlignment="1" applyProtection="1">
      <alignment horizontal="right" vertical="center" wrapText="1"/>
      <protection locked="0"/>
    </xf>
    <xf numFmtId="3" fontId="15" fillId="2" borderId="17" xfId="0" applyNumberFormat="1" applyFont="1" applyFill="1" applyBorder="1" applyAlignment="1" applyProtection="1">
      <alignment horizontal="right" vertical="center"/>
      <protection/>
    </xf>
    <xf numFmtId="3" fontId="14" fillId="2" borderId="7" xfId="0" applyNumberFormat="1" applyFont="1" applyFill="1" applyBorder="1" applyAlignment="1" applyProtection="1">
      <alignment horizontal="right" vertical="center"/>
      <protection locked="0"/>
    </xf>
    <xf numFmtId="3" fontId="14" fillId="2" borderId="17" xfId="0" applyNumberFormat="1" applyFont="1" applyFill="1" applyBorder="1" applyAlignment="1" applyProtection="1">
      <alignment horizontal="right" vertical="center"/>
      <protection locked="0"/>
    </xf>
    <xf numFmtId="0" fontId="14" fillId="2" borderId="7" xfId="0" applyFont="1" applyFill="1" applyBorder="1" applyAlignment="1" applyProtection="1">
      <alignment horizontal="center" vertical="center"/>
      <protection/>
    </xf>
    <xf numFmtId="0" fontId="14" fillId="2" borderId="7" xfId="0" applyFont="1" applyFill="1" applyBorder="1" applyAlignment="1" applyProtection="1">
      <alignment horizontal="center" vertical="center"/>
      <protection/>
    </xf>
    <xf numFmtId="0" fontId="14" fillId="2" borderId="7" xfId="0" applyFont="1" applyFill="1" applyBorder="1" applyAlignment="1" applyProtection="1">
      <alignment horizontal="center" vertical="center" wrapText="1"/>
      <protection/>
    </xf>
    <xf numFmtId="0" fontId="15" fillId="2" borderId="14" xfId="0" applyFont="1" applyFill="1" applyBorder="1" applyAlignment="1" applyProtection="1">
      <alignment horizontal="center" vertical="center" wrapText="1"/>
      <protection/>
    </xf>
    <xf numFmtId="0" fontId="14" fillId="2" borderId="16" xfId="0" applyFont="1" applyFill="1" applyBorder="1" applyAlignment="1" applyProtection="1">
      <alignment horizontal="center" vertical="center"/>
      <protection/>
    </xf>
    <xf numFmtId="3" fontId="15" fillId="2" borderId="15" xfId="0" applyNumberFormat="1" applyFont="1" applyFill="1" applyBorder="1" applyAlignment="1" applyProtection="1">
      <alignment horizontal="right" vertical="center"/>
      <protection locked="0"/>
    </xf>
    <xf numFmtId="3" fontId="15" fillId="2" borderId="15" xfId="0" applyNumberFormat="1" applyFont="1" applyFill="1" applyBorder="1" applyAlignment="1" applyProtection="1">
      <alignment horizontal="right" vertical="center"/>
      <protection/>
    </xf>
    <xf numFmtId="0" fontId="6" fillId="2" borderId="27" xfId="0" applyFont="1" applyFill="1" applyBorder="1" applyAlignment="1" applyProtection="1">
      <alignment/>
      <protection/>
    </xf>
    <xf numFmtId="3" fontId="15" fillId="2" borderId="15" xfId="0" applyNumberFormat="1" applyFont="1" applyFill="1" applyBorder="1" applyAlignment="1" applyProtection="1">
      <alignment horizontal="right" vertical="center" wrapText="1"/>
      <protection locked="0"/>
    </xf>
    <xf numFmtId="3" fontId="14" fillId="2" borderId="15" xfId="0" applyNumberFormat="1" applyFont="1" applyFill="1" applyBorder="1" applyAlignment="1" applyProtection="1">
      <alignment horizontal="right" vertical="center"/>
      <protection/>
    </xf>
    <xf numFmtId="3" fontId="14" fillId="2" borderId="7" xfId="0" applyNumberFormat="1" applyFont="1" applyFill="1" applyBorder="1" applyAlignment="1" applyProtection="1">
      <alignment horizontal="right" vertical="center"/>
      <protection locked="0"/>
    </xf>
    <xf numFmtId="3" fontId="14" fillId="2" borderId="7" xfId="0" applyNumberFormat="1" applyFont="1" applyFill="1" applyBorder="1" applyAlignment="1" applyProtection="1">
      <alignment horizontal="right" vertical="center" wrapText="1"/>
      <protection/>
    </xf>
    <xf numFmtId="3" fontId="14" fillId="2" borderId="15" xfId="0" applyNumberFormat="1" applyFont="1" applyFill="1" applyBorder="1" applyAlignment="1" applyProtection="1">
      <alignment horizontal="right" vertical="center" wrapText="1"/>
      <protection/>
    </xf>
    <xf numFmtId="3" fontId="15" fillId="2" borderId="7" xfId="0" applyNumberFormat="1" applyFont="1" applyFill="1" applyBorder="1" applyAlignment="1" applyProtection="1">
      <alignment horizontal="right" vertical="center" wrapText="1"/>
      <protection/>
    </xf>
    <xf numFmtId="3" fontId="15" fillId="2" borderId="15" xfId="0" applyNumberFormat="1" applyFont="1" applyFill="1" applyBorder="1" applyAlignment="1" applyProtection="1">
      <alignment horizontal="right" vertical="center" wrapText="1"/>
      <protection/>
    </xf>
    <xf numFmtId="3" fontId="14" fillId="2" borderId="7" xfId="0" applyNumberFormat="1" applyFont="1" applyFill="1" applyBorder="1" applyAlignment="1" applyProtection="1">
      <alignment horizontal="right" vertical="center" wrapText="1"/>
      <protection locked="0"/>
    </xf>
    <xf numFmtId="3" fontId="14" fillId="2" borderId="15" xfId="0" applyNumberFormat="1" applyFont="1" applyFill="1" applyBorder="1" applyAlignment="1" applyProtection="1">
      <alignment horizontal="right" vertical="center" wrapText="1"/>
      <protection locked="0"/>
    </xf>
    <xf numFmtId="3" fontId="14" fillId="2" borderId="7" xfId="42" applyNumberFormat="1" applyFont="1" applyFill="1" applyBorder="1" applyAlignment="1" applyProtection="1">
      <alignment vertical="center"/>
      <protection/>
    </xf>
    <xf numFmtId="1" fontId="14" fillId="2" borderId="7" xfId="0" applyNumberFormat="1" applyFont="1" applyFill="1" applyBorder="1" applyAlignment="1">
      <alignment horizontal="center" vertical="center"/>
    </xf>
    <xf numFmtId="1" fontId="14" fillId="2" borderId="7" xfId="0" applyNumberFormat="1" applyFont="1" applyFill="1" applyBorder="1" applyAlignment="1">
      <alignment horizontal="center" vertical="center"/>
    </xf>
    <xf numFmtId="3" fontId="15" fillId="2" borderId="7" xfId="42" applyNumberFormat="1" applyFont="1" applyFill="1" applyBorder="1" applyAlignment="1" applyProtection="1">
      <alignment vertical="center"/>
      <protection locked="0"/>
    </xf>
    <xf numFmtId="3" fontId="14" fillId="2" borderId="7" xfId="42" applyNumberFormat="1" applyFont="1" applyFill="1" applyBorder="1" applyAlignment="1" applyProtection="1">
      <alignment vertical="center"/>
      <protection/>
    </xf>
    <xf numFmtId="3" fontId="14" fillId="2" borderId="7" xfId="42" applyNumberFormat="1" applyFont="1" applyFill="1" applyBorder="1" applyAlignment="1" applyProtection="1">
      <alignment vertical="center"/>
      <protection locked="0"/>
    </xf>
    <xf numFmtId="188" fontId="15" fillId="2" borderId="13" xfId="0" applyNumberFormat="1" applyFont="1" applyFill="1" applyBorder="1" applyAlignment="1" applyProtection="1">
      <alignment horizontal="center" vertical="center"/>
      <protection/>
    </xf>
    <xf numFmtId="189" fontId="15" fillId="2" borderId="7" xfId="0" applyNumberFormat="1" applyFont="1" applyFill="1" applyBorder="1" applyAlignment="1" applyProtection="1">
      <alignment horizontal="center" vertical="center"/>
      <protection/>
    </xf>
    <xf numFmtId="189" fontId="15" fillId="2" borderId="7" xfId="0" applyNumberFormat="1" applyFont="1" applyFill="1" applyBorder="1" applyAlignment="1" applyProtection="1">
      <alignment horizontal="center" vertical="center" wrapText="1"/>
      <protection/>
    </xf>
    <xf numFmtId="188" fontId="15" fillId="2" borderId="14" xfId="0" applyNumberFormat="1" applyFont="1" applyFill="1" applyBorder="1" applyAlignment="1" applyProtection="1">
      <alignment horizontal="center" vertical="center"/>
      <protection/>
    </xf>
    <xf numFmtId="189" fontId="15" fillId="2" borderId="16" xfId="0" applyNumberFormat="1" applyFont="1" applyFill="1" applyBorder="1" applyAlignment="1" applyProtection="1">
      <alignment horizontal="center" vertical="center"/>
      <protection/>
    </xf>
    <xf numFmtId="3" fontId="14" fillId="2" borderId="16" xfId="0" applyNumberFormat="1" applyFont="1" applyFill="1" applyBorder="1" applyAlignment="1" applyProtection="1">
      <alignment horizontal="right" vertical="center"/>
      <protection locked="0"/>
    </xf>
    <xf numFmtId="0" fontId="15" fillId="2" borderId="7" xfId="0" applyFont="1" applyFill="1" applyBorder="1" applyAlignment="1" applyProtection="1">
      <alignment vertical="center" wrapText="1"/>
      <protection/>
    </xf>
    <xf numFmtId="3" fontId="15" fillId="2" borderId="7" xfId="0" applyNumberFormat="1" applyFont="1" applyFill="1" applyBorder="1" applyAlignment="1" applyProtection="1">
      <alignment vertical="center"/>
      <protection locked="0"/>
    </xf>
    <xf numFmtId="3" fontId="15" fillId="2" borderId="7" xfId="0" applyNumberFormat="1" applyFont="1" applyFill="1" applyBorder="1" applyAlignment="1" applyProtection="1">
      <alignment vertical="center"/>
      <protection/>
    </xf>
    <xf numFmtId="3" fontId="15" fillId="2" borderId="15" xfId="0" applyNumberFormat="1" applyFont="1" applyFill="1" applyBorder="1" applyAlignment="1" applyProtection="1">
      <alignment vertical="center"/>
      <protection/>
    </xf>
    <xf numFmtId="3" fontId="15" fillId="2" borderId="17" xfId="0" applyNumberFormat="1" applyFont="1" applyFill="1" applyBorder="1" applyAlignment="1" applyProtection="1">
      <alignment horizontal="right" vertical="center" wrapText="1"/>
      <protection/>
    </xf>
    <xf numFmtId="49" fontId="14" fillId="18" borderId="19" xfId="0" applyNumberFormat="1" applyFont="1" applyFill="1" applyBorder="1" applyAlignment="1" applyProtection="1">
      <alignment horizontal="left" vertical="center"/>
      <protection locked="0"/>
    </xf>
    <xf numFmtId="0" fontId="16" fillId="17" borderId="7" xfId="0" applyFont="1" applyFill="1" applyBorder="1" applyAlignment="1" applyProtection="1">
      <alignment horizontal="center" vertical="center"/>
      <protection/>
    </xf>
    <xf numFmtId="0" fontId="7" fillId="18" borderId="0" xfId="0" applyNumberFormat="1" applyFont="1" applyFill="1" applyBorder="1" applyAlignment="1" applyProtection="1">
      <alignment vertical="center"/>
      <protection/>
    </xf>
    <xf numFmtId="0" fontId="7" fillId="18" borderId="0" xfId="0" applyFont="1" applyFill="1" applyBorder="1" applyAlignment="1" applyProtection="1">
      <alignment vertical="center"/>
      <protection/>
    </xf>
    <xf numFmtId="3" fontId="14" fillId="2" borderId="16" xfId="0" applyNumberFormat="1" applyFont="1" applyFill="1" applyBorder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16" fillId="17" borderId="10" xfId="0" applyFont="1" applyFill="1" applyBorder="1" applyAlignment="1" applyProtection="1">
      <alignment horizontal="center" vertical="center"/>
      <protection/>
    </xf>
    <xf numFmtId="0" fontId="16" fillId="17" borderId="16" xfId="0" applyFont="1" applyFill="1" applyBorder="1" applyAlignment="1" applyProtection="1">
      <alignment horizontal="center"/>
      <protection/>
    </xf>
    <xf numFmtId="3" fontId="15" fillId="0" borderId="28" xfId="42" applyNumberFormat="1" applyFont="1" applyFill="1" applyBorder="1" applyAlignment="1" applyProtection="1">
      <alignment vertical="center"/>
      <protection/>
    </xf>
    <xf numFmtId="1" fontId="14" fillId="0" borderId="7" xfId="0" applyNumberFormat="1" applyFont="1" applyBorder="1" applyAlignment="1" applyProtection="1">
      <alignment horizontal="center" vertical="center"/>
      <protection/>
    </xf>
    <xf numFmtId="1" fontId="14" fillId="2" borderId="7" xfId="0" applyNumberFormat="1" applyFont="1" applyFill="1" applyBorder="1" applyAlignment="1" applyProtection="1">
      <alignment horizontal="center" vertical="center"/>
      <protection/>
    </xf>
    <xf numFmtId="3" fontId="15" fillId="0" borderId="7" xfId="42" applyNumberFormat="1" applyFont="1" applyFill="1" applyBorder="1" applyAlignment="1" applyProtection="1">
      <alignment vertical="center"/>
      <protection/>
    </xf>
    <xf numFmtId="1" fontId="14" fillId="2" borderId="7" xfId="0" applyNumberFormat="1" applyFont="1" applyFill="1" applyBorder="1" applyAlignment="1" applyProtection="1">
      <alignment horizontal="center" vertical="center"/>
      <protection/>
    </xf>
    <xf numFmtId="3" fontId="15" fillId="2" borderId="7" xfId="42" applyNumberFormat="1" applyFont="1" applyFill="1" applyBorder="1" applyAlignment="1" applyProtection="1">
      <alignment vertical="center"/>
      <protection/>
    </xf>
    <xf numFmtId="1" fontId="14" fillId="0" borderId="7" xfId="0" applyNumberFormat="1" applyFont="1" applyBorder="1" applyAlignment="1" applyProtection="1">
      <alignment horizontal="center" vertical="center"/>
      <protection/>
    </xf>
    <xf numFmtId="3" fontId="15" fillId="0" borderId="7" xfId="42" applyNumberFormat="1" applyFont="1" applyFill="1" applyBorder="1" applyAlignment="1" applyProtection="1">
      <alignment vertical="center"/>
      <protection/>
    </xf>
    <xf numFmtId="1" fontId="14" fillId="0" borderId="16" xfId="0" applyNumberFormat="1" applyFont="1" applyBorder="1" applyAlignment="1" applyProtection="1">
      <alignment horizontal="center" vertical="center"/>
      <protection/>
    </xf>
    <xf numFmtId="0" fontId="14" fillId="18" borderId="0" xfId="0" applyFont="1" applyFill="1" applyAlignment="1" applyProtection="1">
      <alignment/>
      <protection/>
    </xf>
    <xf numFmtId="49" fontId="0" fillId="18" borderId="0" xfId="0" applyNumberFormat="1" applyFill="1" applyBorder="1" applyAlignment="1" applyProtection="1">
      <alignment/>
      <protection/>
    </xf>
    <xf numFmtId="0" fontId="0" fillId="18" borderId="0" xfId="0" applyFont="1" applyFill="1" applyAlignment="1" applyProtection="1">
      <alignment/>
      <protection/>
    </xf>
    <xf numFmtId="0" fontId="0" fillId="18" borderId="0" xfId="0" applyFont="1" applyFill="1" applyAlignment="1" applyProtection="1">
      <alignment horizontal="right"/>
      <protection/>
    </xf>
    <xf numFmtId="0" fontId="0" fillId="18" borderId="0" xfId="0" applyFont="1" applyFill="1" applyAlignment="1" applyProtection="1">
      <alignment horizontal="left"/>
      <protection/>
    </xf>
    <xf numFmtId="0" fontId="0" fillId="18" borderId="0" xfId="0" applyFont="1" applyFill="1" applyAlignment="1" applyProtection="1">
      <alignment/>
      <protection/>
    </xf>
    <xf numFmtId="0" fontId="2" fillId="18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3" fontId="15" fillId="2" borderId="15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 horizontal="left" vertical="center"/>
      <protection/>
    </xf>
    <xf numFmtId="0" fontId="14" fillId="6" borderId="29" xfId="0" applyFont="1" applyFill="1" applyBorder="1" applyAlignment="1" applyProtection="1">
      <alignment vertical="center"/>
      <protection/>
    </xf>
    <xf numFmtId="0" fontId="15" fillId="0" borderId="13" xfId="0" applyFont="1" applyFill="1" applyBorder="1" applyAlignment="1" applyProtection="1">
      <alignment horizontal="center" vertical="center" wrapText="1"/>
      <protection/>
    </xf>
    <xf numFmtId="3" fontId="15" fillId="0" borderId="7" xfId="0" applyNumberFormat="1" applyFont="1" applyFill="1" applyBorder="1" applyAlignment="1" applyProtection="1">
      <alignment horizontal="right" vertical="center" wrapText="1"/>
      <protection/>
    </xf>
    <xf numFmtId="3" fontId="15" fillId="0" borderId="15" xfId="0" applyNumberFormat="1" applyFont="1" applyFill="1" applyBorder="1" applyAlignment="1" applyProtection="1">
      <alignment horizontal="right" vertical="center" wrapText="1"/>
      <protection/>
    </xf>
    <xf numFmtId="3" fontId="15" fillId="0" borderId="7" xfId="0" applyNumberFormat="1" applyFont="1" applyFill="1" applyBorder="1" applyAlignment="1" applyProtection="1">
      <alignment horizontal="right" vertical="center" wrapText="1"/>
      <protection locked="0"/>
    </xf>
    <xf numFmtId="3" fontId="15" fillId="0" borderId="15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7" xfId="0" applyNumberFormat="1" applyFont="1" applyFill="1" applyBorder="1" applyAlignment="1" applyProtection="1">
      <alignment horizontal="right" vertical="center" wrapText="1"/>
      <protection/>
    </xf>
    <xf numFmtId="3" fontId="14" fillId="0" borderId="15" xfId="0" applyNumberFormat="1" applyFont="1" applyFill="1" applyBorder="1" applyAlignment="1" applyProtection="1">
      <alignment horizontal="right" vertical="center" wrapText="1"/>
      <protection/>
    </xf>
    <xf numFmtId="3" fontId="14" fillId="0" borderId="7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5" xfId="0" applyNumberFormat="1" applyFont="1" applyFill="1" applyBorder="1" applyAlignment="1" applyProtection="1">
      <alignment horizontal="right" vertical="center" wrapText="1"/>
      <protection locked="0"/>
    </xf>
    <xf numFmtId="3" fontId="15" fillId="0" borderId="14" xfId="0" applyNumberFormat="1" applyFont="1" applyFill="1" applyBorder="1" applyAlignment="1" applyProtection="1">
      <alignment horizontal="right" vertical="center"/>
      <protection/>
    </xf>
    <xf numFmtId="0" fontId="14" fillId="0" borderId="16" xfId="0" applyFont="1" applyFill="1" applyBorder="1" applyAlignment="1" applyProtection="1">
      <alignment horizontal="center" vertical="center"/>
      <protection/>
    </xf>
    <xf numFmtId="3" fontId="15" fillId="0" borderId="16" xfId="0" applyNumberFormat="1" applyFont="1" applyFill="1" applyBorder="1" applyAlignment="1" applyProtection="1">
      <alignment horizontal="right" vertical="center"/>
      <protection locked="0"/>
    </xf>
    <xf numFmtId="3" fontId="15" fillId="0" borderId="30" xfId="0" applyNumberFormat="1" applyFont="1" applyFill="1" applyBorder="1" applyAlignment="1" applyProtection="1">
      <alignment horizontal="right" vertical="center"/>
      <protection locked="0"/>
    </xf>
    <xf numFmtId="0" fontId="15" fillId="2" borderId="11" xfId="0" applyFont="1" applyFill="1" applyBorder="1" applyAlignment="1" applyProtection="1">
      <alignment horizontal="center" vertical="center" wrapText="1"/>
      <protection/>
    </xf>
    <xf numFmtId="0" fontId="14" fillId="2" borderId="10" xfId="0" applyFont="1" applyFill="1" applyBorder="1" applyAlignment="1" applyProtection="1">
      <alignment horizontal="center" vertical="center"/>
      <protection/>
    </xf>
    <xf numFmtId="3" fontId="15" fillId="2" borderId="10" xfId="0" applyNumberFormat="1" applyFont="1" applyFill="1" applyBorder="1" applyAlignment="1" applyProtection="1">
      <alignment horizontal="right" vertical="center" wrapText="1"/>
      <protection locked="0"/>
    </xf>
    <xf numFmtId="3" fontId="15" fillId="2" borderId="12" xfId="0" applyNumberFormat="1" applyFont="1" applyFill="1" applyBorder="1" applyAlignment="1" applyProtection="1">
      <alignment horizontal="right" vertical="center" wrapText="1"/>
      <protection locked="0"/>
    </xf>
    <xf numFmtId="3" fontId="15" fillId="2" borderId="10" xfId="0" applyNumberFormat="1" applyFont="1" applyFill="1" applyBorder="1" applyAlignment="1" applyProtection="1">
      <alignment horizontal="right" vertical="center" wrapText="1"/>
      <protection/>
    </xf>
    <xf numFmtId="3" fontId="15" fillId="2" borderId="12" xfId="0" applyNumberFormat="1" applyFont="1" applyFill="1" applyBorder="1" applyAlignment="1" applyProtection="1">
      <alignment horizontal="right" vertical="center" wrapText="1"/>
      <protection/>
    </xf>
    <xf numFmtId="3" fontId="15" fillId="0" borderId="16" xfId="0" applyNumberFormat="1" applyFont="1" applyFill="1" applyBorder="1" applyAlignment="1" applyProtection="1">
      <alignment horizontal="right" vertical="center"/>
      <protection/>
    </xf>
    <xf numFmtId="3" fontId="15" fillId="0" borderId="30" xfId="0" applyNumberFormat="1" applyFont="1" applyFill="1" applyBorder="1" applyAlignment="1" applyProtection="1">
      <alignment horizontal="right" vertical="center"/>
      <protection/>
    </xf>
    <xf numFmtId="0" fontId="14" fillId="0" borderId="31" xfId="0" applyFont="1" applyFill="1" applyBorder="1" applyAlignment="1" applyProtection="1">
      <alignment horizontal="center" vertical="center"/>
      <protection/>
    </xf>
    <xf numFmtId="0" fontId="14" fillId="2" borderId="16" xfId="0" applyFont="1" applyFill="1" applyBorder="1" applyAlignment="1" applyProtection="1">
      <alignment horizontal="center" vertical="center"/>
      <protection/>
    </xf>
    <xf numFmtId="0" fontId="14" fillId="2" borderId="31" xfId="0" applyFont="1" applyFill="1" applyBorder="1" applyAlignment="1" applyProtection="1">
      <alignment horizontal="center" vertical="center"/>
      <protection/>
    </xf>
    <xf numFmtId="0" fontId="14" fillId="2" borderId="31" xfId="0" applyFont="1" applyFill="1" applyBorder="1" applyAlignment="1" applyProtection="1">
      <alignment horizontal="center" vertical="center"/>
      <protection/>
    </xf>
    <xf numFmtId="0" fontId="14" fillId="0" borderId="31" xfId="0" applyFont="1" applyFill="1" applyBorder="1" applyAlignment="1" applyProtection="1">
      <alignment horizontal="center" vertical="center"/>
      <protection/>
    </xf>
    <xf numFmtId="1" fontId="14" fillId="0" borderId="31" xfId="0" applyNumberFormat="1" applyFont="1" applyBorder="1" applyAlignment="1">
      <alignment horizontal="center" vertical="center"/>
    </xf>
    <xf numFmtId="1" fontId="14" fillId="2" borderId="16" xfId="0" applyNumberFormat="1" applyFont="1" applyFill="1" applyBorder="1" applyAlignment="1">
      <alignment horizontal="center" vertical="center"/>
    </xf>
    <xf numFmtId="0" fontId="14" fillId="2" borderId="31" xfId="0" applyFont="1" applyFill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1" fontId="14" fillId="2" borderId="31" xfId="0" applyNumberFormat="1" applyFont="1" applyFill="1" applyBorder="1" applyAlignment="1">
      <alignment horizontal="center" vertical="center"/>
    </xf>
    <xf numFmtId="1" fontId="14" fillId="0" borderId="31" xfId="0" applyNumberFormat="1" applyFont="1" applyBorder="1" applyAlignment="1" applyProtection="1">
      <alignment horizontal="center" vertical="center"/>
      <protection/>
    </xf>
    <xf numFmtId="1" fontId="14" fillId="2" borderId="31" xfId="0" applyNumberFormat="1" applyFont="1" applyFill="1" applyBorder="1" applyAlignment="1" applyProtection="1">
      <alignment horizontal="center" vertical="center"/>
      <protection/>
    </xf>
    <xf numFmtId="0" fontId="14" fillId="0" borderId="32" xfId="0" applyFont="1" applyBorder="1" applyAlignment="1" applyProtection="1">
      <alignment horizontal="center" vertical="center"/>
      <protection/>
    </xf>
    <xf numFmtId="1" fontId="14" fillId="2" borderId="16" xfId="0" applyNumberFormat="1" applyFont="1" applyFill="1" applyBorder="1" applyAlignment="1" applyProtection="1">
      <alignment horizontal="center" vertical="center"/>
      <protection/>
    </xf>
    <xf numFmtId="0" fontId="14" fillId="0" borderId="7" xfId="0" applyFont="1" applyBorder="1" applyAlignment="1" applyProtection="1">
      <alignment vertical="center" wrapText="1"/>
      <protection/>
    </xf>
    <xf numFmtId="0" fontId="14" fillId="2" borderId="7" xfId="0" applyFont="1" applyFill="1" applyBorder="1" applyAlignment="1" applyProtection="1">
      <alignment vertical="center" wrapText="1"/>
      <protection/>
    </xf>
    <xf numFmtId="0" fontId="14" fillId="0" borderId="16" xfId="0" applyFont="1" applyBorder="1" applyAlignment="1" applyProtection="1">
      <alignment vertical="center" wrapText="1"/>
      <protection/>
    </xf>
    <xf numFmtId="3" fontId="14" fillId="0" borderId="7" xfId="0" applyNumberFormat="1" applyFont="1" applyBorder="1" applyAlignment="1" applyProtection="1">
      <alignment vertical="center"/>
      <protection locked="0"/>
    </xf>
    <xf numFmtId="3" fontId="14" fillId="0" borderId="15" xfId="0" applyNumberFormat="1" applyFont="1" applyBorder="1" applyAlignment="1" applyProtection="1">
      <alignment vertical="center"/>
      <protection locked="0"/>
    </xf>
    <xf numFmtId="3" fontId="14" fillId="2" borderId="7" xfId="0" applyNumberFormat="1" applyFont="1" applyFill="1" applyBorder="1" applyAlignment="1" applyProtection="1">
      <alignment vertical="center"/>
      <protection locked="0"/>
    </xf>
    <xf numFmtId="3" fontId="14" fillId="2" borderId="15" xfId="0" applyNumberFormat="1" applyFont="1" applyFill="1" applyBorder="1" applyAlignment="1" applyProtection="1">
      <alignment vertical="center"/>
      <protection locked="0"/>
    </xf>
    <xf numFmtId="3" fontId="14" fillId="2" borderId="15" xfId="0" applyNumberFormat="1" applyFont="1" applyFill="1" applyBorder="1" applyAlignment="1" applyProtection="1">
      <alignment horizontal="right" vertical="center"/>
      <protection locked="0"/>
    </xf>
    <xf numFmtId="3" fontId="14" fillId="0" borderId="16" xfId="0" applyNumberFormat="1" applyFont="1" applyBorder="1" applyAlignment="1" applyProtection="1">
      <alignment horizontal="right" vertical="center"/>
      <protection locked="0"/>
    </xf>
    <xf numFmtId="3" fontId="14" fillId="0" borderId="20" xfId="0" applyNumberFormat="1" applyFont="1" applyBorder="1" applyAlignment="1" applyProtection="1">
      <alignment horizontal="right" vertical="center"/>
      <protection locked="0"/>
    </xf>
    <xf numFmtId="3" fontId="14" fillId="0" borderId="7" xfId="0" applyNumberFormat="1" applyFont="1" applyBorder="1" applyAlignment="1" applyProtection="1">
      <alignment vertical="center"/>
      <protection/>
    </xf>
    <xf numFmtId="3" fontId="14" fillId="0" borderId="15" xfId="0" applyNumberFormat="1" applyFont="1" applyBorder="1" applyAlignment="1" applyProtection="1">
      <alignment vertical="center"/>
      <protection/>
    </xf>
    <xf numFmtId="3" fontId="14" fillId="2" borderId="7" xfId="0" applyNumberFormat="1" applyFont="1" applyFill="1" applyBorder="1" applyAlignment="1" applyProtection="1">
      <alignment vertical="center"/>
      <protection/>
    </xf>
    <xf numFmtId="3" fontId="14" fillId="2" borderId="15" xfId="0" applyNumberFormat="1" applyFont="1" applyFill="1" applyBorder="1" applyAlignment="1" applyProtection="1">
      <alignment vertical="center"/>
      <protection/>
    </xf>
    <xf numFmtId="3" fontId="14" fillId="0" borderId="16" xfId="0" applyNumberFormat="1" applyFont="1" applyBorder="1" applyAlignment="1" applyProtection="1">
      <alignment horizontal="right" vertical="center"/>
      <protection/>
    </xf>
    <xf numFmtId="3" fontId="14" fillId="0" borderId="20" xfId="0" applyNumberFormat="1" applyFont="1" applyBorder="1" applyAlignment="1" applyProtection="1">
      <alignment horizontal="right" vertical="center"/>
      <protection/>
    </xf>
    <xf numFmtId="4" fontId="15" fillId="0" borderId="7" xfId="0" applyNumberFormat="1" applyFont="1" applyFill="1" applyBorder="1" applyAlignment="1" applyProtection="1">
      <alignment horizontal="right" vertical="center" wrapText="1"/>
      <protection locked="0"/>
    </xf>
    <xf numFmtId="4" fontId="15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15" fillId="0" borderId="7" xfId="0" applyNumberFormat="1" applyFont="1" applyFill="1" applyBorder="1" applyAlignment="1" applyProtection="1">
      <alignment horizontal="right" vertical="center" wrapText="1"/>
      <protection/>
    </xf>
    <xf numFmtId="4" fontId="15" fillId="0" borderId="15" xfId="0" applyNumberFormat="1" applyFont="1" applyFill="1" applyBorder="1" applyAlignment="1" applyProtection="1">
      <alignment horizontal="right" vertical="center" wrapText="1"/>
      <protection/>
    </xf>
    <xf numFmtId="4" fontId="15" fillId="2" borderId="7" xfId="0" applyNumberFormat="1" applyFont="1" applyFill="1" applyBorder="1" applyAlignment="1" applyProtection="1">
      <alignment horizontal="right" vertical="center" wrapText="1"/>
      <protection/>
    </xf>
    <xf numFmtId="4" fontId="15" fillId="2" borderId="15" xfId="0" applyNumberFormat="1" applyFont="1" applyFill="1" applyBorder="1" applyAlignment="1" applyProtection="1">
      <alignment horizontal="right" vertical="center" wrapText="1"/>
      <protection/>
    </xf>
    <xf numFmtId="4" fontId="15" fillId="2" borderId="7" xfId="0" applyNumberFormat="1" applyFont="1" applyFill="1" applyBorder="1" applyAlignment="1" applyProtection="1">
      <alignment horizontal="right" vertical="center" wrapText="1"/>
      <protection locked="0"/>
    </xf>
    <xf numFmtId="4" fontId="15" fillId="2" borderId="15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7" xfId="0" applyNumberFormat="1" applyFont="1" applyBorder="1" applyAlignment="1" applyProtection="1">
      <alignment horizontal="right" vertical="center" wrapText="1"/>
      <protection locked="0"/>
    </xf>
    <xf numFmtId="3" fontId="14" fillId="0" borderId="15" xfId="0" applyNumberFormat="1" applyFont="1" applyBorder="1" applyAlignment="1" applyProtection="1">
      <alignment horizontal="right" vertical="center" wrapText="1"/>
      <protection locked="0"/>
    </xf>
    <xf numFmtId="0" fontId="6" fillId="0" borderId="0" xfId="0" applyFont="1" applyAlignment="1" applyProtection="1">
      <alignment horizontal="left" vertical="center" indent="1"/>
      <protection/>
    </xf>
    <xf numFmtId="3" fontId="6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/>
    </xf>
    <xf numFmtId="0" fontId="23" fillId="0" borderId="0" xfId="0" applyFont="1" applyAlignment="1" applyProtection="1">
      <alignment vertical="center"/>
      <protection/>
    </xf>
    <xf numFmtId="3" fontId="14" fillId="0" borderId="33" xfId="0" applyNumberFormat="1" applyFont="1" applyBorder="1" applyAlignment="1" applyProtection="1">
      <alignment horizontal="right" vertical="center"/>
      <protection/>
    </xf>
    <xf numFmtId="3" fontId="15" fillId="2" borderId="34" xfId="0" applyNumberFormat="1" applyFont="1" applyFill="1" applyBorder="1" applyAlignment="1" applyProtection="1">
      <alignment horizontal="right" vertical="center"/>
      <protection/>
    </xf>
    <xf numFmtId="3" fontId="15" fillId="2" borderId="35" xfId="0" applyNumberFormat="1" applyFont="1" applyFill="1" applyBorder="1" applyAlignment="1" applyProtection="1">
      <alignment horizontal="right" vertical="center"/>
      <protection/>
    </xf>
    <xf numFmtId="3" fontId="14" fillId="0" borderId="34" xfId="0" applyNumberFormat="1" applyFont="1" applyBorder="1" applyAlignment="1" applyProtection="1">
      <alignment horizontal="right" vertical="center"/>
      <protection/>
    </xf>
    <xf numFmtId="3" fontId="14" fillId="0" borderId="35" xfId="0" applyNumberFormat="1" applyFont="1" applyBorder="1" applyAlignment="1" applyProtection="1">
      <alignment horizontal="right" vertical="center"/>
      <protection/>
    </xf>
    <xf numFmtId="0" fontId="14" fillId="2" borderId="34" xfId="0" applyFont="1" applyFill="1" applyBorder="1" applyAlignment="1" applyProtection="1">
      <alignment horizontal="left" vertical="center" wrapText="1"/>
      <protection/>
    </xf>
    <xf numFmtId="0" fontId="14" fillId="2" borderId="33" xfId="0" applyFont="1" applyFill="1" applyBorder="1" applyAlignment="1" applyProtection="1">
      <alignment horizontal="left" vertical="center" wrapText="1"/>
      <protection/>
    </xf>
    <xf numFmtId="3" fontId="15" fillId="0" borderId="34" xfId="0" applyNumberFormat="1" applyFont="1" applyBorder="1" applyAlignment="1" applyProtection="1">
      <alignment horizontal="right" vertical="center"/>
      <protection/>
    </xf>
    <xf numFmtId="3" fontId="15" fillId="0" borderId="35" xfId="0" applyNumberFormat="1" applyFont="1" applyBorder="1" applyAlignment="1" applyProtection="1">
      <alignment horizontal="right" vertical="center"/>
      <protection/>
    </xf>
    <xf numFmtId="0" fontId="14" fillId="2" borderId="36" xfId="0" applyFont="1" applyFill="1" applyBorder="1" applyAlignment="1" applyProtection="1">
      <alignment horizontal="left" vertical="center" wrapText="1"/>
      <protection/>
    </xf>
    <xf numFmtId="0" fontId="14" fillId="0" borderId="33" xfId="0" applyFont="1" applyBorder="1" applyAlignment="1" applyProtection="1">
      <alignment horizontal="left" vertical="center" wrapText="1"/>
      <protection/>
    </xf>
    <xf numFmtId="0" fontId="14" fillId="2" borderId="37" xfId="0" applyFont="1" applyFill="1" applyBorder="1" applyAlignment="1" applyProtection="1">
      <alignment horizontal="left" vertical="center" wrapText="1"/>
      <protection/>
    </xf>
    <xf numFmtId="3" fontId="15" fillId="2" borderId="34" xfId="0" applyNumberFormat="1" applyFont="1" applyFill="1" applyBorder="1" applyAlignment="1" applyProtection="1">
      <alignment horizontal="right" vertical="center"/>
      <protection locked="0"/>
    </xf>
    <xf numFmtId="3" fontId="15" fillId="2" borderId="33" xfId="0" applyNumberFormat="1" applyFont="1" applyFill="1" applyBorder="1" applyAlignment="1" applyProtection="1">
      <alignment horizontal="right" vertical="center"/>
      <protection locked="0"/>
    </xf>
    <xf numFmtId="3" fontId="15" fillId="0" borderId="34" xfId="0" applyNumberFormat="1" applyFont="1" applyBorder="1" applyAlignment="1" applyProtection="1">
      <alignment horizontal="right" vertical="center"/>
      <protection locked="0"/>
    </xf>
    <xf numFmtId="3" fontId="15" fillId="0" borderId="33" xfId="0" applyNumberFormat="1" applyFont="1" applyBorder="1" applyAlignment="1" applyProtection="1">
      <alignment horizontal="right" vertical="center"/>
      <protection locked="0"/>
    </xf>
    <xf numFmtId="0" fontId="15" fillId="2" borderId="34" xfId="0" applyFont="1" applyFill="1" applyBorder="1" applyAlignment="1" applyProtection="1">
      <alignment horizontal="left" vertical="center" wrapText="1" indent="2"/>
      <protection/>
    </xf>
    <xf numFmtId="0" fontId="15" fillId="2" borderId="33" xfId="0" applyFont="1" applyFill="1" applyBorder="1" applyAlignment="1" applyProtection="1">
      <alignment horizontal="left" vertical="center" wrapText="1" indent="2"/>
      <protection/>
    </xf>
    <xf numFmtId="0" fontId="14" fillId="0" borderId="34" xfId="0" applyFont="1" applyBorder="1" applyAlignment="1" applyProtection="1">
      <alignment horizontal="left" vertical="center" wrapText="1" indent="1"/>
      <protection/>
    </xf>
    <xf numFmtId="0" fontId="14" fillId="0" borderId="33" xfId="0" applyFont="1" applyBorder="1" applyAlignment="1" applyProtection="1">
      <alignment horizontal="left" vertical="center" wrapText="1" indent="1"/>
      <protection/>
    </xf>
    <xf numFmtId="0" fontId="15" fillId="2" borderId="34" xfId="0" applyFont="1" applyFill="1" applyBorder="1" applyAlignment="1" applyProtection="1">
      <alignment horizontal="left" vertical="center" wrapText="1" indent="3"/>
      <protection/>
    </xf>
    <xf numFmtId="0" fontId="15" fillId="2" borderId="33" xfId="0" applyFont="1" applyFill="1" applyBorder="1" applyAlignment="1" applyProtection="1">
      <alignment horizontal="left" vertical="center" wrapText="1" indent="3"/>
      <protection/>
    </xf>
    <xf numFmtId="0" fontId="21" fillId="18" borderId="0" xfId="0" applyFont="1" applyFill="1" applyBorder="1" applyAlignment="1" applyProtection="1">
      <alignment horizontal="center" vertical="center"/>
      <protection/>
    </xf>
    <xf numFmtId="3" fontId="14" fillId="2" borderId="34" xfId="0" applyNumberFormat="1" applyFont="1" applyFill="1" applyBorder="1" applyAlignment="1" applyProtection="1">
      <alignment horizontal="right" vertical="center"/>
      <protection/>
    </xf>
    <xf numFmtId="3" fontId="14" fillId="2" borderId="35" xfId="0" applyNumberFormat="1" applyFont="1" applyFill="1" applyBorder="1" applyAlignment="1" applyProtection="1">
      <alignment horizontal="right" vertical="center"/>
      <protection/>
    </xf>
    <xf numFmtId="3" fontId="15" fillId="0" borderId="35" xfId="0" applyNumberFormat="1" applyFont="1" applyBorder="1" applyAlignment="1" applyProtection="1">
      <alignment horizontal="right" vertical="center"/>
      <protection locked="0"/>
    </xf>
    <xf numFmtId="3" fontId="15" fillId="2" borderId="35" xfId="0" applyNumberFormat="1" applyFont="1" applyFill="1" applyBorder="1" applyAlignment="1" applyProtection="1">
      <alignment horizontal="right" vertical="center"/>
      <protection locked="0"/>
    </xf>
    <xf numFmtId="3" fontId="14" fillId="0" borderId="34" xfId="0" applyNumberFormat="1" applyFont="1" applyBorder="1" applyAlignment="1" applyProtection="1">
      <alignment horizontal="right" vertical="center"/>
      <protection locked="0"/>
    </xf>
    <xf numFmtId="3" fontId="14" fillId="0" borderId="35" xfId="0" applyNumberFormat="1" applyFont="1" applyBorder="1" applyAlignment="1" applyProtection="1">
      <alignment horizontal="right" vertical="center"/>
      <protection locked="0"/>
    </xf>
    <xf numFmtId="0" fontId="15" fillId="0" borderId="34" xfId="0" applyFont="1" applyBorder="1" applyAlignment="1" applyProtection="1">
      <alignment horizontal="left" vertical="center" wrapText="1" indent="2"/>
      <protection/>
    </xf>
    <xf numFmtId="0" fontId="15" fillId="0" borderId="33" xfId="0" applyFont="1" applyBorder="1" applyAlignment="1" applyProtection="1">
      <alignment horizontal="left" vertical="center" wrapText="1" indent="2"/>
      <protection/>
    </xf>
    <xf numFmtId="3" fontId="14" fillId="2" borderId="37" xfId="0" applyNumberFormat="1" applyFont="1" applyFill="1" applyBorder="1" applyAlignment="1" applyProtection="1">
      <alignment horizontal="right" vertical="center"/>
      <protection/>
    </xf>
    <xf numFmtId="3" fontId="14" fillId="2" borderId="38" xfId="0" applyNumberFormat="1" applyFont="1" applyFill="1" applyBorder="1" applyAlignment="1" applyProtection="1">
      <alignment horizontal="right" vertical="center"/>
      <protection/>
    </xf>
    <xf numFmtId="3" fontId="14" fillId="2" borderId="36" xfId="0" applyNumberFormat="1" applyFont="1" applyFill="1" applyBorder="1" applyAlignment="1" applyProtection="1">
      <alignment horizontal="right" vertical="center"/>
      <protection/>
    </xf>
    <xf numFmtId="3" fontId="14" fillId="0" borderId="33" xfId="0" applyNumberFormat="1" applyFont="1" applyBorder="1" applyAlignment="1" applyProtection="1">
      <alignment horizontal="right" vertical="center"/>
      <protection locked="0"/>
    </xf>
    <xf numFmtId="3" fontId="14" fillId="2" borderId="33" xfId="0" applyNumberFormat="1" applyFont="1" applyFill="1" applyBorder="1" applyAlignment="1" applyProtection="1">
      <alignment horizontal="right" vertical="center"/>
      <protection/>
    </xf>
    <xf numFmtId="0" fontId="14" fillId="0" borderId="34" xfId="0" applyFont="1" applyBorder="1" applyAlignment="1" applyProtection="1">
      <alignment horizontal="left" vertical="center" wrapText="1"/>
      <protection/>
    </xf>
    <xf numFmtId="3" fontId="14" fillId="2" borderId="34" xfId="0" applyNumberFormat="1" applyFont="1" applyFill="1" applyBorder="1" applyAlignment="1" applyProtection="1">
      <alignment horizontal="right" vertical="center"/>
      <protection locked="0"/>
    </xf>
    <xf numFmtId="3" fontId="14" fillId="2" borderId="35" xfId="0" applyNumberFormat="1" applyFont="1" applyFill="1" applyBorder="1" applyAlignment="1" applyProtection="1">
      <alignment horizontal="right" vertical="center"/>
      <protection locked="0"/>
    </xf>
    <xf numFmtId="3" fontId="14" fillId="2" borderId="39" xfId="0" applyNumberFormat="1" applyFont="1" applyFill="1" applyBorder="1" applyAlignment="1" applyProtection="1">
      <alignment horizontal="right" vertical="center"/>
      <protection/>
    </xf>
    <xf numFmtId="3" fontId="14" fillId="2" borderId="40" xfId="0" applyNumberFormat="1" applyFont="1" applyFill="1" applyBorder="1" applyAlignment="1" applyProtection="1">
      <alignment horizontal="right" vertical="center"/>
      <protection/>
    </xf>
    <xf numFmtId="0" fontId="14" fillId="0" borderId="37" xfId="0" applyFont="1" applyBorder="1" applyAlignment="1" applyProtection="1">
      <alignment horizontal="left" vertical="center" wrapText="1"/>
      <protection/>
    </xf>
    <xf numFmtId="0" fontId="14" fillId="0" borderId="36" xfId="0" applyFont="1" applyBorder="1" applyAlignment="1" applyProtection="1">
      <alignment horizontal="left" vertical="center" wrapText="1"/>
      <protection/>
    </xf>
    <xf numFmtId="0" fontId="15" fillId="0" borderId="34" xfId="0" applyFont="1" applyBorder="1" applyAlignment="1" applyProtection="1">
      <alignment horizontal="left" vertical="center" wrapText="1" indent="3"/>
      <protection/>
    </xf>
    <xf numFmtId="0" fontId="15" fillId="0" borderId="33" xfId="0" applyFont="1" applyBorder="1" applyAlignment="1" applyProtection="1">
      <alignment horizontal="left" vertical="center" wrapText="1" indent="3"/>
      <protection/>
    </xf>
    <xf numFmtId="0" fontId="15" fillId="0" borderId="34" xfId="0" applyFont="1" applyBorder="1" applyAlignment="1" applyProtection="1">
      <alignment horizontal="left" vertical="center" wrapText="1" indent="2"/>
      <protection/>
    </xf>
    <xf numFmtId="0" fontId="15" fillId="0" borderId="33" xfId="0" applyFont="1" applyBorder="1" applyAlignment="1" applyProtection="1">
      <alignment horizontal="left" vertical="center" wrapText="1" indent="2"/>
      <protection/>
    </xf>
    <xf numFmtId="0" fontId="14" fillId="2" borderId="34" xfId="0" applyFont="1" applyFill="1" applyBorder="1" applyAlignment="1" applyProtection="1">
      <alignment horizontal="left" vertical="center" wrapText="1" indent="1"/>
      <protection/>
    </xf>
    <xf numFmtId="0" fontId="14" fillId="2" borderId="33" xfId="0" applyFont="1" applyFill="1" applyBorder="1" applyAlignment="1" applyProtection="1">
      <alignment horizontal="left" vertical="center" wrapText="1" indent="1"/>
      <protection/>
    </xf>
    <xf numFmtId="0" fontId="16" fillId="17" borderId="41" xfId="0" applyFont="1" applyFill="1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/>
      <protection/>
    </xf>
    <xf numFmtId="0" fontId="0" fillId="0" borderId="43" xfId="0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0" fontId="16" fillId="17" borderId="37" xfId="0" applyFont="1" applyFill="1" applyBorder="1" applyAlignment="1" applyProtection="1">
      <alignment horizontal="center"/>
      <protection/>
    </xf>
    <xf numFmtId="0" fontId="0" fillId="0" borderId="36" xfId="0" applyBorder="1" applyAlignment="1" applyProtection="1">
      <alignment/>
      <protection/>
    </xf>
    <xf numFmtId="0" fontId="14" fillId="2" borderId="39" xfId="0" applyFont="1" applyFill="1" applyBorder="1" applyAlignment="1" applyProtection="1">
      <alignment horizontal="left" vertical="center" wrapText="1"/>
      <protection/>
    </xf>
    <xf numFmtId="0" fontId="14" fillId="2" borderId="45" xfId="0" applyFont="1" applyFill="1" applyBorder="1" applyAlignment="1" applyProtection="1">
      <alignment horizontal="left" vertical="center" wrapText="1"/>
      <protection/>
    </xf>
    <xf numFmtId="0" fontId="14" fillId="0" borderId="34" xfId="0" applyNumberFormat="1" applyFont="1" applyBorder="1" applyAlignment="1" applyProtection="1">
      <alignment horizontal="left" vertical="center" wrapText="1" indent="1"/>
      <protection/>
    </xf>
    <xf numFmtId="0" fontId="14" fillId="0" borderId="33" xfId="0" applyNumberFormat="1" applyFont="1" applyBorder="1" applyAlignment="1" applyProtection="1">
      <alignment horizontal="left" vertical="center" wrapText="1" indent="1"/>
      <protection/>
    </xf>
    <xf numFmtId="0" fontId="13" fillId="18" borderId="0" xfId="0" applyFont="1" applyFill="1" applyBorder="1" applyAlignment="1" applyProtection="1">
      <alignment horizontal="center" vertical="center"/>
      <protection/>
    </xf>
    <xf numFmtId="0" fontId="14" fillId="6" borderId="22" xfId="0" applyFont="1" applyFill="1" applyBorder="1" applyAlignment="1" applyProtection="1">
      <alignment horizontal="center" vertical="center" wrapText="1"/>
      <protection/>
    </xf>
    <xf numFmtId="0" fontId="14" fillId="6" borderId="46" xfId="0" applyFont="1" applyFill="1" applyBorder="1" applyAlignment="1" applyProtection="1">
      <alignment horizontal="center" vertical="center" wrapText="1"/>
      <protection/>
    </xf>
    <xf numFmtId="0" fontId="10" fillId="18" borderId="0" xfId="0" applyFont="1" applyFill="1" applyBorder="1" applyAlignment="1" applyProtection="1">
      <alignment horizontal="left" vertical="center"/>
      <protection/>
    </xf>
    <xf numFmtId="49" fontId="14" fillId="18" borderId="19" xfId="0" applyNumberFormat="1" applyFont="1" applyFill="1" applyBorder="1" applyAlignment="1" applyProtection="1">
      <alignment horizontal="left" vertical="center"/>
      <protection locked="0"/>
    </xf>
    <xf numFmtId="0" fontId="14" fillId="18" borderId="19" xfId="0" applyFont="1" applyFill="1" applyBorder="1" applyAlignment="1" applyProtection="1">
      <alignment horizontal="left" vertical="center"/>
      <protection locked="0"/>
    </xf>
    <xf numFmtId="0" fontId="14" fillId="18" borderId="22" xfId="0" applyFont="1" applyFill="1" applyBorder="1" applyAlignment="1" applyProtection="1">
      <alignment horizontal="left" vertical="center"/>
      <protection locked="0"/>
    </xf>
    <xf numFmtId="3" fontId="15" fillId="2" borderId="33" xfId="0" applyNumberFormat="1" applyFont="1" applyFill="1" applyBorder="1" applyAlignment="1" applyProtection="1">
      <alignment horizontal="right" vertical="center"/>
      <protection/>
    </xf>
    <xf numFmtId="3" fontId="15" fillId="0" borderId="34" xfId="0" applyNumberFormat="1" applyFont="1" applyBorder="1" applyAlignment="1" applyProtection="1">
      <alignment horizontal="right" vertical="center" wrapText="1"/>
      <protection locked="0"/>
    </xf>
    <xf numFmtId="3" fontId="15" fillId="0" borderId="33" xfId="0" applyNumberFormat="1" applyFont="1" applyBorder="1" applyAlignment="1" applyProtection="1">
      <alignment horizontal="right" vertical="center" wrapText="1"/>
      <protection locked="0"/>
    </xf>
    <xf numFmtId="3" fontId="15" fillId="0" borderId="33" xfId="0" applyNumberFormat="1" applyFont="1" applyBorder="1" applyAlignment="1" applyProtection="1">
      <alignment horizontal="right" vertical="center"/>
      <protection/>
    </xf>
    <xf numFmtId="3" fontId="14" fillId="2" borderId="33" xfId="0" applyNumberFormat="1" applyFont="1" applyFill="1" applyBorder="1" applyAlignment="1" applyProtection="1">
      <alignment horizontal="right" vertical="center"/>
      <protection locked="0"/>
    </xf>
    <xf numFmtId="0" fontId="16" fillId="17" borderId="28" xfId="0" applyFont="1" applyFill="1" applyBorder="1" applyAlignment="1" applyProtection="1">
      <alignment horizontal="center" vertical="center"/>
      <protection/>
    </xf>
    <xf numFmtId="0" fontId="16" fillId="17" borderId="47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/>
      <protection/>
    </xf>
    <xf numFmtId="0" fontId="16" fillId="17" borderId="28" xfId="0" applyFont="1" applyFill="1" applyBorder="1" applyAlignment="1" applyProtection="1">
      <alignment horizontal="center" vertical="center" wrapText="1"/>
      <protection/>
    </xf>
    <xf numFmtId="0" fontId="16" fillId="17" borderId="7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/>
      <protection/>
    </xf>
    <xf numFmtId="0" fontId="16" fillId="17" borderId="48" xfId="0" applyFont="1" applyFill="1" applyBorder="1" applyAlignment="1" applyProtection="1">
      <alignment horizontal="center" vertical="center" wrapText="1"/>
      <protection/>
    </xf>
    <xf numFmtId="0" fontId="16" fillId="17" borderId="49" xfId="0" applyFont="1" applyFill="1" applyBorder="1" applyAlignment="1" applyProtection="1">
      <alignment horizontal="center" vertical="center" wrapText="1"/>
      <protection/>
    </xf>
    <xf numFmtId="0" fontId="14" fillId="6" borderId="23" xfId="0" applyFont="1" applyFill="1" applyBorder="1" applyAlignment="1" applyProtection="1">
      <alignment horizontal="center" vertical="center" wrapText="1"/>
      <protection/>
    </xf>
    <xf numFmtId="0" fontId="15" fillId="2" borderId="50" xfId="0" applyFont="1" applyFill="1" applyBorder="1" applyAlignment="1" applyProtection="1">
      <alignment horizontal="left" vertical="center" wrapText="1" indent="2"/>
      <protection/>
    </xf>
    <xf numFmtId="0" fontId="15" fillId="0" borderId="34" xfId="0" applyFont="1" applyFill="1" applyBorder="1" applyAlignment="1" applyProtection="1">
      <alignment horizontal="left" vertical="center" wrapText="1" indent="2"/>
      <protection/>
    </xf>
    <xf numFmtId="0" fontId="15" fillId="0" borderId="50" xfId="0" applyFont="1" applyFill="1" applyBorder="1" applyAlignment="1" applyProtection="1">
      <alignment horizontal="left" vertical="center" wrapText="1" indent="2"/>
      <protection/>
    </xf>
    <xf numFmtId="0" fontId="14" fillId="2" borderId="50" xfId="0" applyFont="1" applyFill="1" applyBorder="1" applyAlignment="1" applyProtection="1">
      <alignment horizontal="left" vertical="center" wrapText="1" indent="1"/>
      <protection/>
    </xf>
    <xf numFmtId="0" fontId="14" fillId="0" borderId="34" xfId="0" applyFont="1" applyBorder="1" applyAlignment="1" applyProtection="1">
      <alignment horizontal="left" vertical="center" wrapText="1"/>
      <protection/>
    </xf>
    <xf numFmtId="0" fontId="14" fillId="0" borderId="50" xfId="0" applyFont="1" applyBorder="1" applyAlignment="1" applyProtection="1">
      <alignment horizontal="left" vertical="center" wrapText="1"/>
      <protection/>
    </xf>
    <xf numFmtId="0" fontId="15" fillId="0" borderId="50" xfId="0" applyFont="1" applyBorder="1" applyAlignment="1" applyProtection="1">
      <alignment horizontal="left" vertical="center" wrapText="1" indent="2"/>
      <protection/>
    </xf>
    <xf numFmtId="0" fontId="15" fillId="2" borderId="34" xfId="0" applyNumberFormat="1" applyFont="1" applyFill="1" applyBorder="1" applyAlignment="1" applyProtection="1">
      <alignment horizontal="left" vertical="center" wrapText="1" indent="2"/>
      <protection/>
    </xf>
    <xf numFmtId="0" fontId="15" fillId="2" borderId="50" xfId="0" applyNumberFormat="1" applyFont="1" applyFill="1" applyBorder="1" applyAlignment="1" applyProtection="1">
      <alignment horizontal="left" vertical="center" wrapText="1" indent="2"/>
      <protection/>
    </xf>
    <xf numFmtId="0" fontId="14" fillId="2" borderId="34" xfId="0" applyFont="1" applyFill="1" applyBorder="1" applyAlignment="1" applyProtection="1">
      <alignment horizontal="left" vertical="center" wrapText="1"/>
      <protection/>
    </xf>
    <xf numFmtId="0" fontId="14" fillId="2" borderId="50" xfId="0" applyFont="1" applyFill="1" applyBorder="1" applyAlignment="1" applyProtection="1">
      <alignment horizontal="left" vertical="center" wrapText="1"/>
      <protection/>
    </xf>
    <xf numFmtId="0" fontId="14" fillId="0" borderId="37" xfId="0" applyFont="1" applyBorder="1" applyAlignment="1" applyProtection="1">
      <alignment horizontal="left" vertical="center" wrapText="1"/>
      <protection/>
    </xf>
    <xf numFmtId="0" fontId="14" fillId="0" borderId="51" xfId="0" applyFont="1" applyBorder="1" applyAlignment="1" applyProtection="1">
      <alignment horizontal="left" vertical="center" wrapText="1"/>
      <protection/>
    </xf>
    <xf numFmtId="0" fontId="14" fillId="0" borderId="43" xfId="0" applyFont="1" applyBorder="1" applyAlignment="1" applyProtection="1">
      <alignment horizontal="left" vertical="center" wrapText="1" indent="1"/>
      <protection/>
    </xf>
    <xf numFmtId="0" fontId="14" fillId="0" borderId="52" xfId="0" applyFont="1" applyBorder="1" applyAlignment="1" applyProtection="1">
      <alignment horizontal="left" vertical="center" wrapText="1" indent="1"/>
      <protection/>
    </xf>
    <xf numFmtId="0" fontId="16" fillId="17" borderId="53" xfId="0" applyFont="1" applyFill="1" applyBorder="1" applyAlignment="1" applyProtection="1">
      <alignment horizontal="center" vertical="center" wrapText="1"/>
      <protection/>
    </xf>
    <xf numFmtId="0" fontId="16" fillId="17" borderId="13" xfId="0" applyFont="1" applyFill="1" applyBorder="1" applyAlignment="1" applyProtection="1">
      <alignment horizontal="center" vertical="center" wrapText="1"/>
      <protection/>
    </xf>
    <xf numFmtId="0" fontId="15" fillId="0" borderId="50" xfId="0" applyFont="1" applyBorder="1" applyAlignment="1" applyProtection="1">
      <alignment horizontal="left" vertical="center" wrapText="1" indent="3"/>
      <protection/>
    </xf>
    <xf numFmtId="0" fontId="15" fillId="2" borderId="50" xfId="0" applyFont="1" applyFill="1" applyBorder="1" applyAlignment="1" applyProtection="1">
      <alignment horizontal="left" vertical="center" wrapText="1" indent="3"/>
      <protection/>
    </xf>
    <xf numFmtId="0" fontId="14" fillId="0" borderId="50" xfId="0" applyFont="1" applyBorder="1" applyAlignment="1" applyProtection="1">
      <alignment horizontal="left" vertical="center" wrapText="1" indent="1"/>
      <protection/>
    </xf>
    <xf numFmtId="0" fontId="14" fillId="2" borderId="37" xfId="0" applyFont="1" applyFill="1" applyBorder="1" applyAlignment="1" applyProtection="1">
      <alignment horizontal="left" vertical="center" wrapText="1"/>
      <protection/>
    </xf>
    <xf numFmtId="0" fontId="14" fillId="2" borderId="51" xfId="0" applyFont="1" applyFill="1" applyBorder="1" applyAlignment="1" applyProtection="1">
      <alignment horizontal="left" vertical="center" wrapText="1"/>
      <protection/>
    </xf>
    <xf numFmtId="0" fontId="14" fillId="2" borderId="36" xfId="0" applyFont="1" applyFill="1" applyBorder="1" applyAlignment="1" applyProtection="1">
      <alignment horizontal="left" vertical="center" wrapText="1"/>
      <protection/>
    </xf>
    <xf numFmtId="0" fontId="16" fillId="17" borderId="47" xfId="0" applyFont="1" applyFill="1" applyBorder="1" applyAlignment="1" applyProtection="1">
      <alignment horizontal="center" vertical="center"/>
      <protection/>
    </xf>
    <xf numFmtId="0" fontId="16" fillId="17" borderId="7" xfId="0" applyFont="1" applyFill="1" applyBorder="1" applyAlignment="1" applyProtection="1">
      <alignment horizontal="center" vertical="center"/>
      <protection/>
    </xf>
    <xf numFmtId="0" fontId="14" fillId="0" borderId="36" xfId="0" applyFont="1" applyBorder="1" applyAlignment="1" applyProtection="1">
      <alignment horizontal="left" vertical="center" wrapText="1"/>
      <protection/>
    </xf>
    <xf numFmtId="0" fontId="14" fillId="2" borderId="43" xfId="0" applyFont="1" applyFill="1" applyBorder="1" applyAlignment="1" applyProtection="1">
      <alignment horizontal="left" vertical="center" wrapText="1" indent="1"/>
      <protection/>
    </xf>
    <xf numFmtId="0" fontId="14" fillId="2" borderId="52" xfId="0" applyFont="1" applyFill="1" applyBorder="1" applyAlignment="1" applyProtection="1">
      <alignment horizontal="left" vertical="center" wrapText="1" indent="1"/>
      <protection/>
    </xf>
    <xf numFmtId="0" fontId="13" fillId="18" borderId="0" xfId="0" applyFont="1" applyFill="1" applyBorder="1" applyAlignment="1" applyProtection="1">
      <alignment horizontal="center"/>
      <protection/>
    </xf>
    <xf numFmtId="0" fontId="7" fillId="18" borderId="19" xfId="0" applyFont="1" applyFill="1" applyBorder="1" applyAlignment="1" applyProtection="1">
      <alignment horizontal="left" vertical="center"/>
      <protection/>
    </xf>
    <xf numFmtId="0" fontId="7" fillId="18" borderId="22" xfId="0" applyFont="1" applyFill="1" applyBorder="1" applyAlignment="1" applyProtection="1">
      <alignment horizontal="left" vertical="center"/>
      <protection/>
    </xf>
    <xf numFmtId="0" fontId="16" fillId="17" borderId="10" xfId="0" applyFont="1" applyFill="1" applyBorder="1" applyAlignment="1" applyProtection="1">
      <alignment horizontal="center"/>
      <protection/>
    </xf>
    <xf numFmtId="0" fontId="18" fillId="2" borderId="34" xfId="0" applyFont="1" applyFill="1" applyBorder="1" applyAlignment="1" applyProtection="1">
      <alignment horizontal="left" vertical="center" wrapText="1"/>
      <protection/>
    </xf>
    <xf numFmtId="0" fontId="18" fillId="2" borderId="50" xfId="0" applyFont="1" applyFill="1" applyBorder="1" applyAlignment="1" applyProtection="1">
      <alignment horizontal="left" vertical="center" wrapText="1"/>
      <protection/>
    </xf>
    <xf numFmtId="3" fontId="15" fillId="0" borderId="37" xfId="0" applyNumberFormat="1" applyFont="1" applyFill="1" applyBorder="1" applyAlignment="1" applyProtection="1">
      <alignment horizontal="left" vertical="center"/>
      <protection/>
    </xf>
    <xf numFmtId="3" fontId="15" fillId="0" borderId="51" xfId="0" applyNumberFormat="1" applyFont="1" applyFill="1" applyBorder="1" applyAlignment="1" applyProtection="1">
      <alignment horizontal="left" vertical="center"/>
      <protection/>
    </xf>
    <xf numFmtId="0" fontId="14" fillId="2" borderId="43" xfId="0" applyFont="1" applyFill="1" applyBorder="1" applyAlignment="1" applyProtection="1">
      <alignment horizontal="left" vertical="center" wrapText="1" indent="2"/>
      <protection/>
    </xf>
    <xf numFmtId="0" fontId="14" fillId="2" borderId="52" xfId="0" applyFont="1" applyFill="1" applyBorder="1" applyAlignment="1" applyProtection="1">
      <alignment horizontal="left" vertical="center" wrapText="1" indent="2"/>
      <protection/>
    </xf>
    <xf numFmtId="0" fontId="14" fillId="0" borderId="34" xfId="0" applyFont="1" applyFill="1" applyBorder="1" applyAlignment="1" applyProtection="1">
      <alignment horizontal="left" vertical="center" wrapText="1" indent="2"/>
      <protection/>
    </xf>
    <xf numFmtId="0" fontId="14" fillId="0" borderId="50" xfId="0" applyFont="1" applyFill="1" applyBorder="1" applyAlignment="1" applyProtection="1">
      <alignment horizontal="left" vertical="center" wrapText="1" indent="2"/>
      <protection/>
    </xf>
    <xf numFmtId="0" fontId="15" fillId="2" borderId="34" xfId="0" applyFont="1" applyFill="1" applyBorder="1" applyAlignment="1" applyProtection="1">
      <alignment horizontal="left" vertical="center" wrapText="1"/>
      <protection/>
    </xf>
    <xf numFmtId="0" fontId="15" fillId="2" borderId="50" xfId="0" applyFont="1" applyFill="1" applyBorder="1" applyAlignment="1" applyProtection="1">
      <alignment horizontal="left" vertical="center" wrapText="1"/>
      <protection/>
    </xf>
    <xf numFmtId="0" fontId="15" fillId="0" borderId="34" xfId="0" applyFont="1" applyFill="1" applyBorder="1" applyAlignment="1" applyProtection="1">
      <alignment horizontal="left" vertical="center" wrapText="1"/>
      <protection/>
    </xf>
    <xf numFmtId="0" fontId="15" fillId="0" borderId="50" xfId="0" applyFont="1" applyFill="1" applyBorder="1" applyAlignment="1" applyProtection="1">
      <alignment horizontal="left" vertical="center" wrapText="1"/>
      <protection/>
    </xf>
    <xf numFmtId="0" fontId="18" fillId="0" borderId="34" xfId="0" applyFont="1" applyFill="1" applyBorder="1" applyAlignment="1" applyProtection="1">
      <alignment horizontal="left" vertical="center" wrapText="1"/>
      <protection/>
    </xf>
    <xf numFmtId="0" fontId="18" fillId="0" borderId="50" xfId="0" applyFont="1" applyFill="1" applyBorder="1" applyAlignment="1" applyProtection="1">
      <alignment horizontal="left" vertical="center" wrapText="1"/>
      <protection/>
    </xf>
    <xf numFmtId="0" fontId="15" fillId="2" borderId="43" xfId="0" applyFont="1" applyFill="1" applyBorder="1" applyAlignment="1" applyProtection="1">
      <alignment horizontal="left" vertical="center" wrapText="1" indent="2"/>
      <protection/>
    </xf>
    <xf numFmtId="0" fontId="15" fillId="2" borderId="52" xfId="0" applyFont="1" applyFill="1" applyBorder="1" applyAlignment="1" applyProtection="1">
      <alignment horizontal="left" vertical="center" wrapText="1" indent="2"/>
      <protection/>
    </xf>
    <xf numFmtId="0" fontId="14" fillId="0" borderId="34" xfId="0" applyFont="1" applyFill="1" applyBorder="1" applyAlignment="1" applyProtection="1">
      <alignment horizontal="left" vertical="center" wrapText="1"/>
      <protection/>
    </xf>
    <xf numFmtId="0" fontId="14" fillId="0" borderId="50" xfId="0" applyFont="1" applyFill="1" applyBorder="1" applyAlignment="1" applyProtection="1">
      <alignment horizontal="left" vertical="center" wrapText="1"/>
      <protection/>
    </xf>
    <xf numFmtId="0" fontId="7" fillId="18" borderId="22" xfId="0" applyFont="1" applyFill="1" applyBorder="1" applyAlignment="1" applyProtection="1">
      <alignment horizontal="left"/>
      <protection/>
    </xf>
    <xf numFmtId="0" fontId="7" fillId="18" borderId="19" xfId="0" applyFont="1" applyFill="1" applyBorder="1" applyAlignment="1" applyProtection="1">
      <alignment horizontal="left"/>
      <protection/>
    </xf>
    <xf numFmtId="0" fontId="14" fillId="0" borderId="37" xfId="0" applyFont="1" applyFill="1" applyBorder="1" applyAlignment="1" applyProtection="1">
      <alignment horizontal="left" vertical="center" wrapText="1"/>
      <protection/>
    </xf>
    <xf numFmtId="0" fontId="14" fillId="0" borderId="51" xfId="0" applyFont="1" applyFill="1" applyBorder="1" applyAlignment="1" applyProtection="1">
      <alignment horizontal="left" vertical="center" wrapText="1"/>
      <protection/>
    </xf>
    <xf numFmtId="0" fontId="15" fillId="0" borderId="43" xfId="0" applyFont="1" applyFill="1" applyBorder="1" applyAlignment="1" applyProtection="1">
      <alignment horizontal="left" vertical="center" wrapText="1" indent="2"/>
      <protection/>
    </xf>
    <xf numFmtId="0" fontId="15" fillId="0" borderId="52" xfId="0" applyFont="1" applyFill="1" applyBorder="1" applyAlignment="1" applyProtection="1">
      <alignment horizontal="left" vertical="center" wrapText="1" indent="2"/>
      <protection/>
    </xf>
    <xf numFmtId="0" fontId="14" fillId="0" borderId="43" xfId="0" applyFont="1" applyFill="1" applyBorder="1" applyAlignment="1" applyProtection="1">
      <alignment horizontal="left" vertical="center" wrapText="1" indent="1"/>
      <protection/>
    </xf>
    <xf numFmtId="0" fontId="14" fillId="0" borderId="52" xfId="0" applyFont="1" applyFill="1" applyBorder="1" applyAlignment="1" applyProtection="1">
      <alignment horizontal="left" vertical="center" wrapText="1" indent="1"/>
      <protection/>
    </xf>
    <xf numFmtId="0" fontId="22" fillId="18" borderId="0" xfId="0" applyFont="1" applyFill="1" applyAlignment="1" applyProtection="1">
      <alignment horizontal="center" vertical="center"/>
      <protection/>
    </xf>
    <xf numFmtId="3" fontId="14" fillId="2" borderId="34" xfId="42" applyNumberFormat="1" applyFont="1" applyFill="1" applyBorder="1" applyAlignment="1" applyProtection="1">
      <alignment horizontal="right" vertical="center"/>
      <protection locked="0"/>
    </xf>
    <xf numFmtId="3" fontId="14" fillId="2" borderId="35" xfId="42" applyNumberFormat="1" applyFont="1" applyFill="1" applyBorder="1" applyAlignment="1" applyProtection="1">
      <alignment horizontal="right" vertical="center"/>
      <protection locked="0"/>
    </xf>
    <xf numFmtId="3" fontId="15" fillId="2" borderId="34" xfId="42" applyNumberFormat="1" applyFont="1" applyFill="1" applyBorder="1" applyAlignment="1" applyProtection="1">
      <alignment horizontal="right" vertical="center"/>
      <protection locked="0"/>
    </xf>
    <xf numFmtId="3" fontId="15" fillId="2" borderId="35" xfId="42" applyNumberFormat="1" applyFont="1" applyFill="1" applyBorder="1" applyAlignment="1" applyProtection="1">
      <alignment horizontal="right" vertical="center"/>
      <protection locked="0"/>
    </xf>
    <xf numFmtId="3" fontId="14" fillId="0" borderId="34" xfId="42" applyNumberFormat="1" applyFont="1" applyFill="1" applyBorder="1" applyAlignment="1" applyProtection="1">
      <alignment horizontal="right" vertical="center"/>
      <protection/>
    </xf>
    <xf numFmtId="3" fontId="14" fillId="0" borderId="35" xfId="42" applyNumberFormat="1" applyFont="1" applyFill="1" applyBorder="1" applyAlignment="1" applyProtection="1">
      <alignment horizontal="right" vertical="center"/>
      <protection/>
    </xf>
    <xf numFmtId="3" fontId="15" fillId="0" borderId="34" xfId="42" applyNumberFormat="1" applyFont="1" applyFill="1" applyBorder="1" applyAlignment="1" applyProtection="1">
      <alignment horizontal="right" vertical="center"/>
      <protection locked="0"/>
    </xf>
    <xf numFmtId="3" fontId="15" fillId="0" borderId="35" xfId="42" applyNumberFormat="1" applyFont="1" applyFill="1" applyBorder="1" applyAlignment="1" applyProtection="1">
      <alignment horizontal="right" vertical="center"/>
      <protection locked="0"/>
    </xf>
    <xf numFmtId="3" fontId="14" fillId="2" borderId="34" xfId="42" applyNumberFormat="1" applyFont="1" applyFill="1" applyBorder="1" applyAlignment="1" applyProtection="1">
      <alignment horizontal="right" vertical="center"/>
      <protection/>
    </xf>
    <xf numFmtId="3" fontId="14" fillId="2" borderId="35" xfId="42" applyNumberFormat="1" applyFont="1" applyFill="1" applyBorder="1" applyAlignment="1" applyProtection="1">
      <alignment horizontal="right" vertical="center"/>
      <protection/>
    </xf>
    <xf numFmtId="3" fontId="14" fillId="2" borderId="34" xfId="42" applyNumberFormat="1" applyFont="1" applyFill="1" applyBorder="1" applyAlignment="1" applyProtection="1">
      <alignment horizontal="right" vertical="center"/>
      <protection/>
    </xf>
    <xf numFmtId="3" fontId="14" fillId="2" borderId="35" xfId="42" applyNumberFormat="1" applyFont="1" applyFill="1" applyBorder="1" applyAlignment="1" applyProtection="1">
      <alignment horizontal="right" vertical="center"/>
      <protection/>
    </xf>
    <xf numFmtId="3" fontId="14" fillId="0" borderId="34" xfId="42" applyNumberFormat="1" applyFont="1" applyFill="1" applyBorder="1" applyAlignment="1" applyProtection="1">
      <alignment horizontal="right" vertical="center"/>
      <protection/>
    </xf>
    <xf numFmtId="3" fontId="14" fillId="0" borderId="35" xfId="42" applyNumberFormat="1" applyFont="1" applyFill="1" applyBorder="1" applyAlignment="1" applyProtection="1">
      <alignment horizontal="right" vertical="center"/>
      <protection/>
    </xf>
    <xf numFmtId="3" fontId="15" fillId="0" borderId="34" xfId="42" applyNumberFormat="1" applyFont="1" applyFill="1" applyBorder="1" applyAlignment="1" applyProtection="1">
      <alignment horizontal="right" vertical="center"/>
      <protection/>
    </xf>
    <xf numFmtId="3" fontId="15" fillId="0" borderId="35" xfId="42" applyNumberFormat="1" applyFont="1" applyFill="1" applyBorder="1" applyAlignment="1" applyProtection="1">
      <alignment horizontal="right" vertical="center"/>
      <protection/>
    </xf>
    <xf numFmtId="3" fontId="15" fillId="0" borderId="34" xfId="42" applyNumberFormat="1" applyFont="1" applyFill="1" applyBorder="1" applyAlignment="1" applyProtection="1">
      <alignment horizontal="right" vertical="center"/>
      <protection locked="0"/>
    </xf>
    <xf numFmtId="3" fontId="15" fillId="0" borderId="35" xfId="42" applyNumberFormat="1" applyFont="1" applyFill="1" applyBorder="1" applyAlignment="1" applyProtection="1">
      <alignment horizontal="right" vertical="center"/>
      <protection locked="0"/>
    </xf>
    <xf numFmtId="0" fontId="7" fillId="18" borderId="19" xfId="0" applyNumberFormat="1" applyFont="1" applyFill="1" applyBorder="1" applyAlignment="1" applyProtection="1">
      <alignment horizontal="left" vertical="center"/>
      <protection/>
    </xf>
    <xf numFmtId="3" fontId="14" fillId="0" borderId="34" xfId="42" applyNumberFormat="1" applyFont="1" applyFill="1" applyBorder="1" applyAlignment="1" applyProtection="1">
      <alignment horizontal="right" vertical="center"/>
      <protection locked="0"/>
    </xf>
    <xf numFmtId="3" fontId="14" fillId="0" borderId="35" xfId="42" applyNumberFormat="1" applyFont="1" applyFill="1" applyBorder="1" applyAlignment="1" applyProtection="1">
      <alignment horizontal="right" vertical="center"/>
      <protection locked="0"/>
    </xf>
    <xf numFmtId="3" fontId="14" fillId="2" borderId="34" xfId="0" applyNumberFormat="1" applyFont="1" applyFill="1" applyBorder="1" applyAlignment="1" applyProtection="1">
      <alignment horizontal="right" vertical="center"/>
      <protection locked="0"/>
    </xf>
    <xf numFmtId="3" fontId="14" fillId="2" borderId="35" xfId="0" applyNumberFormat="1" applyFont="1" applyFill="1" applyBorder="1" applyAlignment="1" applyProtection="1">
      <alignment horizontal="right" vertical="center"/>
      <protection locked="0"/>
    </xf>
    <xf numFmtId="3" fontId="14" fillId="0" borderId="37" xfId="42" applyNumberFormat="1" applyFont="1" applyFill="1" applyBorder="1" applyAlignment="1" applyProtection="1">
      <alignment horizontal="right" vertical="center"/>
      <protection/>
    </xf>
    <xf numFmtId="3" fontId="14" fillId="0" borderId="38" xfId="42" applyNumberFormat="1" applyFont="1" applyFill="1" applyBorder="1" applyAlignment="1" applyProtection="1">
      <alignment horizontal="right" vertical="center"/>
      <protection/>
    </xf>
    <xf numFmtId="0" fontId="15" fillId="0" borderId="54" xfId="0" applyFont="1" applyBorder="1" applyAlignment="1">
      <alignment horizontal="left" vertical="center" indent="2"/>
    </xf>
    <xf numFmtId="0" fontId="15" fillId="0" borderId="50" xfId="0" applyFont="1" applyBorder="1" applyAlignment="1">
      <alignment horizontal="left" vertical="center" indent="2"/>
    </xf>
    <xf numFmtId="0" fontId="15" fillId="0" borderId="33" xfId="0" applyFont="1" applyBorder="1" applyAlignment="1">
      <alignment horizontal="left" vertical="center" indent="2"/>
    </xf>
    <xf numFmtId="0" fontId="14" fillId="0" borderId="55" xfId="0" applyFont="1" applyBorder="1" applyAlignment="1">
      <alignment horizontal="left" vertical="center" indent="1"/>
    </xf>
    <xf numFmtId="0" fontId="14" fillId="0" borderId="52" xfId="0" applyFont="1" applyBorder="1" applyAlignment="1">
      <alignment horizontal="left" vertical="center" indent="1"/>
    </xf>
    <xf numFmtId="0" fontId="14" fillId="0" borderId="44" xfId="0" applyFont="1" applyBorder="1" applyAlignment="1">
      <alignment horizontal="left" vertical="center" indent="1"/>
    </xf>
    <xf numFmtId="0" fontId="15" fillId="2" borderId="54" xfId="0" applyFont="1" applyFill="1" applyBorder="1" applyAlignment="1">
      <alignment horizontal="left" vertical="center" indent="2"/>
    </xf>
    <xf numFmtId="0" fontId="15" fillId="2" borderId="50" xfId="0" applyFont="1" applyFill="1" applyBorder="1" applyAlignment="1">
      <alignment horizontal="left" vertical="center" indent="2"/>
    </xf>
    <xf numFmtId="0" fontId="15" fillId="2" borderId="33" xfId="0" applyFont="1" applyFill="1" applyBorder="1" applyAlignment="1">
      <alignment horizontal="left" vertical="center" indent="2"/>
    </xf>
    <xf numFmtId="0" fontId="14" fillId="2" borderId="54" xfId="0" applyFont="1" applyFill="1" applyBorder="1" applyAlignment="1">
      <alignment horizontal="left" vertical="center" indent="1"/>
    </xf>
    <xf numFmtId="0" fontId="14" fillId="2" borderId="50" xfId="0" applyFont="1" applyFill="1" applyBorder="1" applyAlignment="1">
      <alignment horizontal="left" vertical="center" indent="1"/>
    </xf>
    <xf numFmtId="0" fontId="14" fillId="2" borderId="33" xfId="0" applyFont="1" applyFill="1" applyBorder="1" applyAlignment="1">
      <alignment horizontal="left" vertical="center" indent="1"/>
    </xf>
    <xf numFmtId="0" fontId="14" fillId="2" borderId="55" xfId="0" applyFont="1" applyFill="1" applyBorder="1" applyAlignment="1">
      <alignment horizontal="left" vertical="center" indent="1"/>
    </xf>
    <xf numFmtId="0" fontId="14" fillId="2" borderId="52" xfId="0" applyFont="1" applyFill="1" applyBorder="1" applyAlignment="1">
      <alignment horizontal="left" vertical="center" indent="1"/>
    </xf>
    <xf numFmtId="0" fontId="14" fillId="2" borderId="44" xfId="0" applyFont="1" applyFill="1" applyBorder="1" applyAlignment="1">
      <alignment horizontal="left" vertical="center" indent="1"/>
    </xf>
    <xf numFmtId="0" fontId="16" fillId="17" borderId="39" xfId="0" applyFont="1" applyFill="1" applyBorder="1" applyAlignment="1">
      <alignment horizontal="center" vertical="center"/>
    </xf>
    <xf numFmtId="0" fontId="16" fillId="17" borderId="56" xfId="0" applyFont="1" applyFill="1" applyBorder="1" applyAlignment="1">
      <alignment horizontal="center" vertical="center"/>
    </xf>
    <xf numFmtId="0" fontId="6" fillId="0" borderId="40" xfId="0" applyFont="1" applyBorder="1" applyAlignment="1">
      <alignment/>
    </xf>
    <xf numFmtId="3" fontId="15" fillId="0" borderId="39" xfId="42" applyNumberFormat="1" applyFont="1" applyFill="1" applyBorder="1" applyAlignment="1" applyProtection="1">
      <alignment horizontal="right" vertical="center"/>
      <protection/>
    </xf>
    <xf numFmtId="3" fontId="15" fillId="0" borderId="40" xfId="42" applyNumberFormat="1" applyFont="1" applyFill="1" applyBorder="1" applyAlignment="1" applyProtection="1">
      <alignment horizontal="right" vertical="center"/>
      <protection/>
    </xf>
    <xf numFmtId="0" fontId="16" fillId="17" borderId="57" xfId="0" applyFont="1" applyFill="1" applyBorder="1" applyAlignment="1">
      <alignment horizontal="center" vertical="center"/>
    </xf>
    <xf numFmtId="0" fontId="16" fillId="17" borderId="58" xfId="0" applyFont="1" applyFill="1" applyBorder="1" applyAlignment="1">
      <alignment horizontal="center" vertical="center"/>
    </xf>
    <xf numFmtId="0" fontId="23" fillId="18" borderId="0" xfId="0" applyFont="1" applyFill="1" applyAlignment="1" applyProtection="1">
      <alignment horizontal="center"/>
      <protection/>
    </xf>
    <xf numFmtId="0" fontId="6" fillId="18" borderId="0" xfId="0" applyFont="1" applyFill="1" applyAlignment="1" applyProtection="1">
      <alignment horizontal="center"/>
      <protection/>
    </xf>
    <xf numFmtId="0" fontId="16" fillId="17" borderId="37" xfId="0" applyFont="1" applyFill="1" applyBorder="1" applyAlignment="1">
      <alignment horizontal="center"/>
    </xf>
    <xf numFmtId="0" fontId="16" fillId="17" borderId="38" xfId="0" applyFont="1" applyFill="1" applyBorder="1" applyAlignment="1">
      <alignment horizontal="center"/>
    </xf>
    <xf numFmtId="0" fontId="14" fillId="0" borderId="59" xfId="0" applyFont="1" applyBorder="1" applyAlignment="1">
      <alignment horizontal="left" vertical="center"/>
    </xf>
    <xf numFmtId="0" fontId="14" fillId="0" borderId="32" xfId="0" applyFont="1" applyBorder="1" applyAlignment="1">
      <alignment horizontal="left" vertical="center"/>
    </xf>
    <xf numFmtId="0" fontId="16" fillId="17" borderId="28" xfId="0" applyFont="1" applyFill="1" applyBorder="1" applyAlignment="1">
      <alignment horizontal="center" vertical="center" wrapText="1"/>
    </xf>
    <xf numFmtId="0" fontId="16" fillId="17" borderId="7" xfId="0" applyFont="1" applyFill="1" applyBorder="1" applyAlignment="1">
      <alignment horizontal="center" vertical="center" wrapText="1"/>
    </xf>
    <xf numFmtId="0" fontId="16" fillId="17" borderId="14" xfId="0" applyFont="1" applyFill="1" applyBorder="1" applyAlignment="1">
      <alignment horizontal="center"/>
    </xf>
    <xf numFmtId="0" fontId="16" fillId="17" borderId="16" xfId="0" applyFont="1" applyFill="1" applyBorder="1" applyAlignment="1">
      <alignment horizontal="center"/>
    </xf>
    <xf numFmtId="0" fontId="16" fillId="17" borderId="53" xfId="0" applyFont="1" applyFill="1" applyBorder="1" applyAlignment="1">
      <alignment horizontal="center" vertical="center"/>
    </xf>
    <xf numFmtId="0" fontId="16" fillId="17" borderId="28" xfId="0" applyFont="1" applyFill="1" applyBorder="1" applyAlignment="1">
      <alignment horizontal="center" vertical="center"/>
    </xf>
    <xf numFmtId="0" fontId="16" fillId="17" borderId="13" xfId="0" applyFont="1" applyFill="1" applyBorder="1" applyAlignment="1">
      <alignment horizontal="center" vertical="center"/>
    </xf>
    <xf numFmtId="0" fontId="16" fillId="17" borderId="7" xfId="0" applyFont="1" applyFill="1" applyBorder="1" applyAlignment="1">
      <alignment horizontal="center" vertical="center"/>
    </xf>
    <xf numFmtId="0" fontId="14" fillId="18" borderId="19" xfId="0" applyFont="1" applyFill="1" applyBorder="1" applyAlignment="1" applyProtection="1">
      <alignment horizontal="left" vertical="center"/>
      <protection/>
    </xf>
    <xf numFmtId="0" fontId="14" fillId="18" borderId="22" xfId="0" applyFont="1" applyFill="1" applyBorder="1" applyAlignment="1" applyProtection="1">
      <alignment horizontal="left" vertical="center"/>
      <protection/>
    </xf>
    <xf numFmtId="0" fontId="14" fillId="2" borderId="54" xfId="0" applyFont="1" applyFill="1" applyBorder="1" applyAlignment="1">
      <alignment horizontal="left" vertical="center" wrapText="1"/>
    </xf>
    <xf numFmtId="0" fontId="14" fillId="2" borderId="50" xfId="0" applyFont="1" applyFill="1" applyBorder="1" applyAlignment="1">
      <alignment horizontal="left" vertical="center" wrapText="1"/>
    </xf>
    <xf numFmtId="0" fontId="14" fillId="2" borderId="33" xfId="0" applyFont="1" applyFill="1" applyBorder="1" applyAlignment="1">
      <alignment horizontal="left" vertical="center" wrapText="1"/>
    </xf>
    <xf numFmtId="0" fontId="14" fillId="0" borderId="60" xfId="0" applyFont="1" applyBorder="1" applyAlignment="1">
      <alignment horizontal="left" vertical="center" wrapText="1"/>
    </xf>
    <xf numFmtId="0" fontId="14" fillId="0" borderId="51" xfId="0" applyFont="1" applyBorder="1" applyAlignment="1">
      <alignment horizontal="left" vertical="center" wrapText="1"/>
    </xf>
    <xf numFmtId="0" fontId="14" fillId="0" borderId="36" xfId="0" applyFont="1" applyBorder="1" applyAlignment="1">
      <alignment horizontal="left" vertical="center" wrapText="1"/>
    </xf>
    <xf numFmtId="0" fontId="14" fillId="0" borderId="54" xfId="0" applyFont="1" applyBorder="1" applyAlignment="1">
      <alignment horizontal="left" vertical="center" indent="1"/>
    </xf>
    <xf numFmtId="0" fontId="14" fillId="0" borderId="50" xfId="0" applyFont="1" applyBorder="1" applyAlignment="1">
      <alignment horizontal="left" vertical="center" indent="1"/>
    </xf>
    <xf numFmtId="0" fontId="14" fillId="0" borderId="33" xfId="0" applyFont="1" applyBorder="1" applyAlignment="1">
      <alignment horizontal="left" vertical="center" indent="1"/>
    </xf>
    <xf numFmtId="0" fontId="14" fillId="2" borderId="54" xfId="0" applyFont="1" applyFill="1" applyBorder="1" applyAlignment="1">
      <alignment horizontal="left" vertical="center"/>
    </xf>
    <xf numFmtId="0" fontId="14" fillId="2" borderId="50" xfId="0" applyFont="1" applyFill="1" applyBorder="1" applyAlignment="1">
      <alignment horizontal="left" vertical="center"/>
    </xf>
    <xf numFmtId="0" fontId="14" fillId="2" borderId="33" xfId="0" applyFont="1" applyFill="1" applyBorder="1" applyAlignment="1">
      <alignment horizontal="left" vertical="center"/>
    </xf>
    <xf numFmtId="0" fontId="14" fillId="0" borderId="54" xfId="0" applyFont="1" applyBorder="1" applyAlignment="1">
      <alignment horizontal="left" vertical="center"/>
    </xf>
    <xf numFmtId="0" fontId="14" fillId="0" borderId="50" xfId="0" applyFont="1" applyBorder="1" applyAlignment="1">
      <alignment horizontal="left" vertical="center"/>
    </xf>
    <xf numFmtId="0" fontId="14" fillId="0" borderId="33" xfId="0" applyFont="1" applyBorder="1" applyAlignment="1">
      <alignment horizontal="left" vertical="center"/>
    </xf>
    <xf numFmtId="0" fontId="14" fillId="0" borderId="54" xfId="0" applyFont="1" applyBorder="1" applyAlignment="1">
      <alignment horizontal="left" vertical="center" wrapText="1"/>
    </xf>
    <xf numFmtId="0" fontId="14" fillId="0" borderId="50" xfId="0" applyFont="1" applyBorder="1" applyAlignment="1">
      <alignment horizontal="left" vertical="center" wrapText="1"/>
    </xf>
    <xf numFmtId="0" fontId="14" fillId="0" borderId="33" xfId="0" applyFont="1" applyBorder="1" applyAlignment="1">
      <alignment horizontal="left" vertical="center" wrapText="1"/>
    </xf>
    <xf numFmtId="0" fontId="14" fillId="0" borderId="60" xfId="0" applyFont="1" applyBorder="1" applyAlignment="1">
      <alignment horizontal="left" vertical="center"/>
    </xf>
    <xf numFmtId="0" fontId="14" fillId="0" borderId="51" xfId="0" applyFont="1" applyBorder="1" applyAlignment="1">
      <alignment horizontal="left" vertical="center"/>
    </xf>
    <xf numFmtId="0" fontId="14" fillId="0" borderId="36" xfId="0" applyFont="1" applyBorder="1" applyAlignment="1">
      <alignment horizontal="left" vertical="center"/>
    </xf>
    <xf numFmtId="0" fontId="15" fillId="0" borderId="54" xfId="0" applyFont="1" applyBorder="1" applyAlignment="1">
      <alignment horizontal="left" vertical="center" indent="2"/>
    </xf>
    <xf numFmtId="0" fontId="15" fillId="0" borderId="50" xfId="0" applyFont="1" applyBorder="1" applyAlignment="1">
      <alignment horizontal="left" vertical="center" indent="2"/>
    </xf>
    <xf numFmtId="0" fontId="15" fillId="0" borderId="33" xfId="0" applyFont="1" applyBorder="1" applyAlignment="1">
      <alignment horizontal="left" vertical="center" indent="2"/>
    </xf>
    <xf numFmtId="0" fontId="15" fillId="2" borderId="54" xfId="0" applyFont="1" applyFill="1" applyBorder="1" applyAlignment="1">
      <alignment horizontal="left" vertical="center" wrapText="1" indent="2"/>
    </xf>
    <xf numFmtId="0" fontId="15" fillId="2" borderId="50" xfId="0" applyFont="1" applyFill="1" applyBorder="1" applyAlignment="1">
      <alignment horizontal="left" vertical="center" wrapText="1" indent="2"/>
    </xf>
    <xf numFmtId="0" fontId="15" fillId="2" borderId="33" xfId="0" applyFont="1" applyFill="1" applyBorder="1" applyAlignment="1">
      <alignment horizontal="left" vertical="center" wrapText="1" indent="2"/>
    </xf>
    <xf numFmtId="0" fontId="15" fillId="0" borderId="54" xfId="0" applyFont="1" applyBorder="1" applyAlignment="1">
      <alignment horizontal="left" vertical="center" wrapText="1" indent="2"/>
    </xf>
    <xf numFmtId="0" fontId="15" fillId="0" borderId="50" xfId="0" applyFont="1" applyBorder="1" applyAlignment="1">
      <alignment horizontal="left" vertical="center" wrapText="1" indent="2"/>
    </xf>
    <xf numFmtId="0" fontId="15" fillId="0" borderId="33" xfId="0" applyFont="1" applyBorder="1" applyAlignment="1">
      <alignment horizontal="left" vertical="center" wrapText="1" indent="2"/>
    </xf>
    <xf numFmtId="0" fontId="14" fillId="2" borderId="60" xfId="0" applyFont="1" applyFill="1" applyBorder="1" applyAlignment="1">
      <alignment horizontal="left" vertical="center"/>
    </xf>
    <xf numFmtId="0" fontId="14" fillId="2" borderId="51" xfId="0" applyFont="1" applyFill="1" applyBorder="1" applyAlignment="1">
      <alignment horizontal="left" vertical="center"/>
    </xf>
    <xf numFmtId="0" fontId="14" fillId="2" borderId="36" xfId="0" applyFont="1" applyFill="1" applyBorder="1" applyAlignment="1">
      <alignment horizontal="left" vertical="center"/>
    </xf>
    <xf numFmtId="3" fontId="15" fillId="2" borderId="34" xfId="42" applyNumberFormat="1" applyFont="1" applyFill="1" applyBorder="1" applyAlignment="1" applyProtection="1">
      <alignment horizontal="right" vertical="center"/>
      <protection/>
    </xf>
    <xf numFmtId="3" fontId="15" fillId="2" borderId="35" xfId="42" applyNumberFormat="1" applyFont="1" applyFill="1" applyBorder="1" applyAlignment="1" applyProtection="1">
      <alignment horizontal="right" vertical="center"/>
      <protection/>
    </xf>
    <xf numFmtId="3" fontId="14" fillId="0" borderId="34" xfId="0" applyNumberFormat="1" applyFont="1" applyBorder="1" applyAlignment="1" applyProtection="1">
      <alignment horizontal="right" vertical="center"/>
      <protection locked="0"/>
    </xf>
    <xf numFmtId="3" fontId="14" fillId="0" borderId="35" xfId="0" applyNumberFormat="1" applyFont="1" applyBorder="1" applyAlignment="1" applyProtection="1">
      <alignment horizontal="right" vertical="center"/>
      <protection locked="0"/>
    </xf>
    <xf numFmtId="3" fontId="14" fillId="2" borderId="37" xfId="0" applyNumberFormat="1" applyFont="1" applyFill="1" applyBorder="1" applyAlignment="1" applyProtection="1">
      <alignment horizontal="right" vertical="center"/>
      <protection locked="0"/>
    </xf>
    <xf numFmtId="3" fontId="14" fillId="2" borderId="38" xfId="0" applyNumberFormat="1" applyFont="1" applyFill="1" applyBorder="1" applyAlignment="1" applyProtection="1">
      <alignment horizontal="right" vertical="center"/>
      <protection locked="0"/>
    </xf>
    <xf numFmtId="0" fontId="15" fillId="0" borderId="34" xfId="0" applyFont="1" applyBorder="1" applyAlignment="1" applyProtection="1">
      <alignment vertical="center"/>
      <protection/>
    </xf>
    <xf numFmtId="0" fontId="15" fillId="0" borderId="50" xfId="0" applyFont="1" applyBorder="1" applyAlignment="1" applyProtection="1">
      <alignment vertical="center"/>
      <protection/>
    </xf>
    <xf numFmtId="0" fontId="15" fillId="0" borderId="33" xfId="0" applyFont="1" applyBorder="1" applyAlignment="1" applyProtection="1">
      <alignment vertical="center"/>
      <protection/>
    </xf>
    <xf numFmtId="0" fontId="15" fillId="2" borderId="34" xfId="0" applyFont="1" applyFill="1" applyBorder="1" applyAlignment="1" applyProtection="1">
      <alignment vertical="center" wrapText="1"/>
      <protection/>
    </xf>
    <xf numFmtId="0" fontId="15" fillId="2" borderId="50" xfId="0" applyFont="1" applyFill="1" applyBorder="1" applyAlignment="1" applyProtection="1">
      <alignment vertical="center" wrapText="1"/>
      <protection/>
    </xf>
    <xf numFmtId="0" fontId="15" fillId="2" borderId="33" xfId="0" applyFont="1" applyFill="1" applyBorder="1" applyAlignment="1" applyProtection="1">
      <alignment vertical="center" wrapText="1"/>
      <protection/>
    </xf>
    <xf numFmtId="0" fontId="15" fillId="0" borderId="34" xfId="0" applyFont="1" applyBorder="1" applyAlignment="1" applyProtection="1">
      <alignment vertical="center" wrapText="1"/>
      <protection/>
    </xf>
    <xf numFmtId="0" fontId="15" fillId="0" borderId="50" xfId="0" applyFont="1" applyBorder="1" applyAlignment="1" applyProtection="1">
      <alignment vertical="center" wrapText="1"/>
      <protection/>
    </xf>
    <xf numFmtId="0" fontId="15" fillId="0" borderId="33" xfId="0" applyFont="1" applyBorder="1" applyAlignment="1" applyProtection="1">
      <alignment vertical="center" wrapText="1"/>
      <protection/>
    </xf>
    <xf numFmtId="0" fontId="14" fillId="0" borderId="34" xfId="0" applyFont="1" applyBorder="1" applyAlignment="1" applyProtection="1">
      <alignment vertical="center" wrapText="1"/>
      <protection/>
    </xf>
    <xf numFmtId="0" fontId="14" fillId="0" borderId="50" xfId="0" applyFont="1" applyBorder="1" applyAlignment="1" applyProtection="1">
      <alignment vertical="center" wrapText="1"/>
      <protection/>
    </xf>
    <xf numFmtId="0" fontId="14" fillId="0" borderId="33" xfId="0" applyFont="1" applyBorder="1" applyAlignment="1" applyProtection="1">
      <alignment vertical="center" wrapText="1"/>
      <protection/>
    </xf>
    <xf numFmtId="0" fontId="15" fillId="2" borderId="37" xfId="0" applyFont="1" applyFill="1" applyBorder="1" applyAlignment="1" applyProtection="1">
      <alignment vertical="center" wrapText="1"/>
      <protection/>
    </xf>
    <xf numFmtId="0" fontId="15" fillId="2" borderId="51" xfId="0" applyFont="1" applyFill="1" applyBorder="1" applyAlignment="1" applyProtection="1">
      <alignment vertical="center" wrapText="1"/>
      <protection/>
    </xf>
    <xf numFmtId="0" fontId="15" fillId="2" borderId="36" xfId="0" applyFont="1" applyFill="1" applyBorder="1" applyAlignment="1" applyProtection="1">
      <alignment vertical="center" wrapText="1"/>
      <protection/>
    </xf>
    <xf numFmtId="0" fontId="16" fillId="17" borderId="39" xfId="0" applyFont="1" applyFill="1" applyBorder="1" applyAlignment="1" applyProtection="1">
      <alignment horizontal="center" vertical="center"/>
      <protection/>
    </xf>
    <xf numFmtId="0" fontId="10" fillId="18" borderId="0" xfId="0" applyFont="1" applyFill="1" applyAlignment="1" applyProtection="1">
      <alignment horizontal="left" vertical="center"/>
      <protection/>
    </xf>
    <xf numFmtId="0" fontId="16" fillId="17" borderId="34" xfId="0" applyFont="1" applyFill="1" applyBorder="1" applyAlignment="1" applyProtection="1">
      <alignment horizontal="center" vertical="center" wrapText="1"/>
      <protection/>
    </xf>
    <xf numFmtId="0" fontId="16" fillId="17" borderId="35" xfId="0" applyFont="1" applyFill="1" applyBorder="1" applyAlignment="1" applyProtection="1">
      <alignment horizontal="center" vertical="center" wrapText="1"/>
      <protection/>
    </xf>
    <xf numFmtId="0" fontId="13" fillId="18" borderId="0" xfId="0" applyFont="1" applyFill="1" applyAlignment="1" applyProtection="1">
      <alignment horizontal="center" vertical="center"/>
      <protection/>
    </xf>
    <xf numFmtId="0" fontId="7" fillId="18" borderId="22" xfId="0" applyNumberFormat="1" applyFont="1" applyFill="1" applyBorder="1" applyAlignment="1" applyProtection="1">
      <alignment horizontal="left" vertical="center"/>
      <protection/>
    </xf>
    <xf numFmtId="0" fontId="20" fillId="18" borderId="0" xfId="0" applyFont="1" applyFill="1" applyAlignment="1" applyProtection="1">
      <alignment horizontal="center" vertical="center"/>
      <protection/>
    </xf>
    <xf numFmtId="0" fontId="0" fillId="2" borderId="50" xfId="0" applyFill="1" applyBorder="1" applyAlignment="1">
      <alignment/>
    </xf>
    <xf numFmtId="0" fontId="0" fillId="2" borderId="33" xfId="0" applyFill="1" applyBorder="1" applyAlignment="1">
      <alignment/>
    </xf>
    <xf numFmtId="0" fontId="16" fillId="17" borderId="18" xfId="0" applyFont="1" applyFill="1" applyBorder="1" applyAlignment="1" applyProtection="1">
      <alignment horizontal="center" vertical="center"/>
      <protection/>
    </xf>
    <xf numFmtId="0" fontId="16" fillId="17" borderId="42" xfId="0" applyFont="1" applyFill="1" applyBorder="1" applyAlignment="1" applyProtection="1">
      <alignment horizontal="center" vertical="center"/>
      <protection/>
    </xf>
    <xf numFmtId="0" fontId="16" fillId="17" borderId="43" xfId="0" applyFont="1" applyFill="1" applyBorder="1" applyAlignment="1" applyProtection="1">
      <alignment horizontal="center" vertical="center"/>
      <protection/>
    </xf>
    <xf numFmtId="0" fontId="16" fillId="17" borderId="52" xfId="0" applyFont="1" applyFill="1" applyBorder="1" applyAlignment="1" applyProtection="1">
      <alignment horizontal="center" vertical="center"/>
      <protection/>
    </xf>
    <xf numFmtId="0" fontId="16" fillId="17" borderId="44" xfId="0" applyFont="1" applyFill="1" applyBorder="1" applyAlignment="1" applyProtection="1">
      <alignment horizontal="center" vertical="center"/>
      <protection/>
    </xf>
    <xf numFmtId="0" fontId="0" fillId="0" borderId="50" xfId="0" applyBorder="1" applyAlignment="1">
      <alignment/>
    </xf>
    <xf numFmtId="0" fontId="0" fillId="0" borderId="33" xfId="0" applyBorder="1" applyAlignment="1">
      <alignment/>
    </xf>
    <xf numFmtId="3" fontId="14" fillId="2" borderId="34" xfId="0" applyNumberFormat="1" applyFont="1" applyFill="1" applyBorder="1" applyAlignment="1" applyProtection="1">
      <alignment horizontal="right" vertical="center"/>
      <protection/>
    </xf>
    <xf numFmtId="3" fontId="14" fillId="2" borderId="35" xfId="0" applyNumberFormat="1" applyFont="1" applyFill="1" applyBorder="1" applyAlignment="1" applyProtection="1">
      <alignment horizontal="right" vertical="center"/>
      <protection/>
    </xf>
    <xf numFmtId="0" fontId="15" fillId="2" borderId="34" xfId="0" applyFont="1" applyFill="1" applyBorder="1" applyAlignment="1" applyProtection="1">
      <alignment vertical="center"/>
      <protection/>
    </xf>
    <xf numFmtId="0" fontId="16" fillId="17" borderId="34" xfId="0" applyFont="1" applyFill="1" applyBorder="1" applyAlignment="1" applyProtection="1">
      <alignment horizontal="center"/>
      <protection/>
    </xf>
    <xf numFmtId="0" fontId="16" fillId="17" borderId="35" xfId="0" applyFont="1" applyFill="1" applyBorder="1" applyAlignment="1" applyProtection="1">
      <alignment horizontal="center"/>
      <protection/>
    </xf>
    <xf numFmtId="0" fontId="16" fillId="17" borderId="34" xfId="0" applyFont="1" applyFill="1" applyBorder="1" applyAlignment="1" applyProtection="1">
      <alignment horizontal="center" vertical="center"/>
      <protection/>
    </xf>
    <xf numFmtId="0" fontId="16" fillId="17" borderId="50" xfId="0" applyFont="1" applyFill="1" applyBorder="1" applyAlignment="1" applyProtection="1">
      <alignment horizontal="center" vertical="center"/>
      <protection/>
    </xf>
    <xf numFmtId="0" fontId="16" fillId="17" borderId="33" xfId="0" applyFont="1" applyFill="1" applyBorder="1" applyAlignment="1" applyProtection="1">
      <alignment horizontal="center" vertical="center"/>
      <protection/>
    </xf>
    <xf numFmtId="0" fontId="0" fillId="0" borderId="50" xfId="0" applyBorder="1" applyAlignment="1">
      <alignment wrapText="1"/>
    </xf>
    <xf numFmtId="0" fontId="0" fillId="0" borderId="33" xfId="0" applyBorder="1" applyAlignment="1">
      <alignment wrapText="1"/>
    </xf>
    <xf numFmtId="3" fontId="14" fillId="0" borderId="34" xfId="0" applyNumberFormat="1" applyFont="1" applyBorder="1" applyAlignment="1" applyProtection="1">
      <alignment horizontal="right" vertical="center"/>
      <protection/>
    </xf>
    <xf numFmtId="3" fontId="14" fillId="0" borderId="35" xfId="0" applyNumberFormat="1" applyFont="1" applyBorder="1" applyAlignment="1" applyProtection="1">
      <alignment horizontal="right" vertical="center"/>
      <protection/>
    </xf>
    <xf numFmtId="0" fontId="14" fillId="2" borderId="34" xfId="0" applyFont="1" applyFill="1" applyBorder="1" applyAlignment="1" applyProtection="1">
      <alignment vertical="center"/>
      <protection/>
    </xf>
    <xf numFmtId="0" fontId="14" fillId="2" borderId="50" xfId="0" applyFont="1" applyFill="1" applyBorder="1" applyAlignment="1" applyProtection="1">
      <alignment vertical="center"/>
      <protection/>
    </xf>
    <xf numFmtId="0" fontId="14" fillId="2" borderId="33" xfId="0" applyFont="1" applyFill="1" applyBorder="1" applyAlignment="1" applyProtection="1">
      <alignment vertical="center"/>
      <protection/>
    </xf>
    <xf numFmtId="0" fontId="23" fillId="18" borderId="0" xfId="0" applyFont="1" applyFill="1" applyAlignment="1" applyProtection="1">
      <alignment horizontal="center" vertical="center"/>
      <protection/>
    </xf>
    <xf numFmtId="0" fontId="16" fillId="17" borderId="61" xfId="0" applyFont="1" applyFill="1" applyBorder="1" applyAlignment="1" applyProtection="1">
      <alignment horizontal="center" vertical="center" wrapText="1"/>
      <protection/>
    </xf>
    <xf numFmtId="0" fontId="16" fillId="17" borderId="62" xfId="0" applyFont="1" applyFill="1" applyBorder="1" applyAlignment="1" applyProtection="1">
      <alignment horizontal="center" vertical="center" wrapText="1"/>
      <protection/>
    </xf>
    <xf numFmtId="0" fontId="16" fillId="17" borderId="53" xfId="0" applyFont="1" applyFill="1" applyBorder="1" applyAlignment="1" applyProtection="1">
      <alignment horizontal="center" vertical="center"/>
      <protection/>
    </xf>
    <xf numFmtId="0" fontId="16" fillId="17" borderId="13" xfId="0" applyFont="1" applyFill="1" applyBorder="1" applyAlignment="1" applyProtection="1">
      <alignment horizontal="center" vertical="center"/>
      <protection/>
    </xf>
    <xf numFmtId="0" fontId="22" fillId="18" borderId="0" xfId="0" applyFont="1" applyFill="1" applyAlignment="1" applyProtection="1">
      <alignment horizontal="center" vertical="center"/>
      <protection/>
    </xf>
    <xf numFmtId="0" fontId="14" fillId="18" borderId="19" xfId="0" applyNumberFormat="1" applyFont="1" applyFill="1" applyBorder="1" applyAlignment="1" applyProtection="1">
      <alignment horizontal="left" vertical="center"/>
      <protection/>
    </xf>
    <xf numFmtId="3" fontId="15" fillId="0" borderId="34" xfId="0" applyNumberFormat="1" applyFont="1" applyBorder="1" applyAlignment="1" applyProtection="1">
      <alignment horizontal="right" vertical="center" wrapText="1"/>
      <protection/>
    </xf>
    <xf numFmtId="3" fontId="15" fillId="0" borderId="33" xfId="0" applyNumberFormat="1" applyFont="1" applyBorder="1" applyAlignment="1" applyProtection="1">
      <alignment horizontal="right" vertical="center" wrapText="1"/>
      <protection/>
    </xf>
    <xf numFmtId="0" fontId="14" fillId="2" borderId="54" xfId="0" applyFont="1" applyFill="1" applyBorder="1" applyAlignment="1" applyProtection="1">
      <alignment horizontal="left" vertical="center"/>
      <protection/>
    </xf>
    <xf numFmtId="0" fontId="14" fillId="2" borderId="50" xfId="0" applyFont="1" applyFill="1" applyBorder="1" applyAlignment="1" applyProtection="1">
      <alignment horizontal="left" vertical="center"/>
      <protection/>
    </xf>
    <xf numFmtId="0" fontId="14" fillId="2" borderId="33" xfId="0" applyFont="1" applyFill="1" applyBorder="1" applyAlignment="1" applyProtection="1">
      <alignment horizontal="left" vertical="center"/>
      <protection/>
    </xf>
    <xf numFmtId="0" fontId="14" fillId="0" borderId="60" xfId="0" applyFont="1" applyBorder="1" applyAlignment="1" applyProtection="1">
      <alignment horizontal="left" vertical="center" wrapText="1"/>
      <protection/>
    </xf>
    <xf numFmtId="0" fontId="14" fillId="0" borderId="54" xfId="0" applyFont="1" applyBorder="1" applyAlignment="1" applyProtection="1">
      <alignment horizontal="left" vertical="center" wrapText="1"/>
      <protection/>
    </xf>
    <xf numFmtId="0" fontId="14" fillId="0" borderId="33" xfId="0" applyFont="1" applyBorder="1" applyAlignment="1" applyProtection="1">
      <alignment horizontal="left" vertical="center" wrapText="1"/>
      <protection/>
    </xf>
    <xf numFmtId="0" fontId="14" fillId="2" borderId="54" xfId="0" applyFont="1" applyFill="1" applyBorder="1" applyAlignment="1" applyProtection="1">
      <alignment horizontal="left" vertical="center" wrapText="1"/>
      <protection/>
    </xf>
    <xf numFmtId="0" fontId="14" fillId="2" borderId="33" xfId="0" applyFont="1" applyFill="1" applyBorder="1" applyAlignment="1" applyProtection="1">
      <alignment horizontal="left" vertical="center" wrapText="1"/>
      <protection/>
    </xf>
    <xf numFmtId="0" fontId="14" fillId="0" borderId="54" xfId="0" applyFont="1" applyBorder="1" applyAlignment="1" applyProtection="1">
      <alignment horizontal="left" vertical="center"/>
      <protection/>
    </xf>
    <xf numFmtId="0" fontId="14" fillId="0" borderId="50" xfId="0" applyFont="1" applyBorder="1" applyAlignment="1" applyProtection="1">
      <alignment horizontal="left" vertical="center"/>
      <protection/>
    </xf>
    <xf numFmtId="0" fontId="14" fillId="0" borderId="33" xfId="0" applyFont="1" applyBorder="1" applyAlignment="1" applyProtection="1">
      <alignment horizontal="left" vertical="center"/>
      <protection/>
    </xf>
    <xf numFmtId="0" fontId="15" fillId="0" borderId="54" xfId="0" applyFont="1" applyBorder="1" applyAlignment="1" applyProtection="1">
      <alignment horizontal="left" vertical="center" indent="2"/>
      <protection/>
    </xf>
    <xf numFmtId="0" fontId="15" fillId="0" borderId="50" xfId="0" applyFont="1" applyBorder="1" applyAlignment="1" applyProtection="1">
      <alignment horizontal="left" vertical="center" indent="2"/>
      <protection/>
    </xf>
    <xf numFmtId="0" fontId="15" fillId="0" borderId="33" xfId="0" applyFont="1" applyBorder="1" applyAlignment="1" applyProtection="1">
      <alignment horizontal="left" vertical="center" indent="2"/>
      <protection/>
    </xf>
    <xf numFmtId="0" fontId="14" fillId="2" borderId="54" xfId="0" applyFont="1" applyFill="1" applyBorder="1" applyAlignment="1" applyProtection="1">
      <alignment horizontal="left" vertical="center" indent="1"/>
      <protection/>
    </xf>
    <xf numFmtId="0" fontId="14" fillId="2" borderId="50" xfId="0" applyFont="1" applyFill="1" applyBorder="1" applyAlignment="1" applyProtection="1">
      <alignment horizontal="left" vertical="center" indent="1"/>
      <protection/>
    </xf>
    <xf numFmtId="0" fontId="14" fillId="2" borderId="33" xfId="0" applyFont="1" applyFill="1" applyBorder="1" applyAlignment="1" applyProtection="1">
      <alignment horizontal="left" vertical="center" indent="1"/>
      <protection/>
    </xf>
    <xf numFmtId="0" fontId="14" fillId="0" borderId="54" xfId="0" applyFont="1" applyBorder="1" applyAlignment="1" applyProtection="1">
      <alignment horizontal="left" vertical="center" indent="1"/>
      <protection/>
    </xf>
    <xf numFmtId="0" fontId="14" fillId="0" borderId="50" xfId="0" applyFont="1" applyBorder="1" applyAlignment="1" applyProtection="1">
      <alignment horizontal="left" vertical="center" indent="1"/>
      <protection/>
    </xf>
    <xf numFmtId="0" fontId="14" fillId="0" borderId="33" xfId="0" applyFont="1" applyBorder="1" applyAlignment="1" applyProtection="1">
      <alignment horizontal="left" vertical="center" indent="1"/>
      <protection/>
    </xf>
    <xf numFmtId="0" fontId="15" fillId="2" borderId="54" xfId="0" applyFont="1" applyFill="1" applyBorder="1" applyAlignment="1" applyProtection="1">
      <alignment horizontal="left" vertical="center" indent="2"/>
      <protection/>
    </xf>
    <xf numFmtId="0" fontId="15" fillId="2" borderId="50" xfId="0" applyFont="1" applyFill="1" applyBorder="1" applyAlignment="1" applyProtection="1">
      <alignment horizontal="left" vertical="center" indent="2"/>
      <protection/>
    </xf>
    <xf numFmtId="0" fontId="15" fillId="2" borderId="33" xfId="0" applyFont="1" applyFill="1" applyBorder="1" applyAlignment="1" applyProtection="1">
      <alignment horizontal="left" vertical="center" indent="2"/>
      <protection/>
    </xf>
    <xf numFmtId="0" fontId="14" fillId="2" borderId="55" xfId="0" applyFont="1" applyFill="1" applyBorder="1" applyAlignment="1" applyProtection="1">
      <alignment horizontal="left" vertical="center" indent="1"/>
      <protection/>
    </xf>
    <xf numFmtId="0" fontId="14" fillId="2" borderId="52" xfId="0" applyFont="1" applyFill="1" applyBorder="1" applyAlignment="1" applyProtection="1">
      <alignment horizontal="left" vertical="center" indent="1"/>
      <protection/>
    </xf>
    <xf numFmtId="0" fontId="14" fillId="2" borderId="44" xfId="0" applyFont="1" applyFill="1" applyBorder="1" applyAlignment="1" applyProtection="1">
      <alignment horizontal="left" vertical="center" indent="1"/>
      <protection/>
    </xf>
    <xf numFmtId="0" fontId="15" fillId="0" borderId="54" xfId="0" applyFont="1" applyBorder="1" applyAlignment="1" applyProtection="1">
      <alignment horizontal="left" vertical="center" indent="2"/>
      <protection/>
    </xf>
    <xf numFmtId="0" fontId="15" fillId="0" borderId="50" xfId="0" applyFont="1" applyBorder="1" applyAlignment="1" applyProtection="1">
      <alignment horizontal="left" vertical="center" indent="2"/>
      <protection/>
    </xf>
    <xf numFmtId="0" fontId="15" fillId="0" borderId="33" xfId="0" applyFont="1" applyBorder="1" applyAlignment="1" applyProtection="1">
      <alignment horizontal="left" vertical="center" indent="2"/>
      <protection/>
    </xf>
    <xf numFmtId="3" fontId="15" fillId="0" borderId="34" xfId="42" applyNumberFormat="1" applyFont="1" applyFill="1" applyBorder="1" applyAlignment="1" applyProtection="1">
      <alignment horizontal="right" vertical="center"/>
      <protection/>
    </xf>
    <xf numFmtId="3" fontId="15" fillId="0" borderId="35" xfId="42" applyNumberFormat="1" applyFont="1" applyFill="1" applyBorder="1" applyAlignment="1" applyProtection="1">
      <alignment horizontal="right" vertical="center"/>
      <protection/>
    </xf>
    <xf numFmtId="0" fontId="14" fillId="0" borderId="60" xfId="0" applyFont="1" applyBorder="1" applyAlignment="1" applyProtection="1">
      <alignment horizontal="left" vertical="center"/>
      <protection/>
    </xf>
    <xf numFmtId="0" fontId="14" fillId="0" borderId="51" xfId="0" applyFont="1" applyBorder="1" applyAlignment="1" applyProtection="1">
      <alignment horizontal="left" vertical="center"/>
      <protection/>
    </xf>
    <xf numFmtId="0" fontId="14" fillId="0" borderId="36" xfId="0" applyFont="1" applyBorder="1" applyAlignment="1" applyProtection="1">
      <alignment horizontal="left" vertical="center"/>
      <protection/>
    </xf>
    <xf numFmtId="0" fontId="15" fillId="0" borderId="54" xfId="0" applyFont="1" applyBorder="1" applyAlignment="1" applyProtection="1">
      <alignment horizontal="left" vertical="center" wrapText="1" indent="2"/>
      <protection/>
    </xf>
    <xf numFmtId="0" fontId="15" fillId="2" borderId="54" xfId="0" applyFont="1" applyFill="1" applyBorder="1" applyAlignment="1" applyProtection="1">
      <alignment horizontal="left" vertical="center" wrapText="1" indent="2"/>
      <protection/>
    </xf>
    <xf numFmtId="0" fontId="14" fillId="2" borderId="60" xfId="0" applyFont="1" applyFill="1" applyBorder="1" applyAlignment="1" applyProtection="1">
      <alignment horizontal="left" vertical="center"/>
      <protection/>
    </xf>
    <xf numFmtId="0" fontId="14" fillId="2" borderId="51" xfId="0" applyFont="1" applyFill="1" applyBorder="1" applyAlignment="1" applyProtection="1">
      <alignment horizontal="left" vertical="center"/>
      <protection/>
    </xf>
    <xf numFmtId="0" fontId="14" fillId="2" borderId="36" xfId="0" applyFont="1" applyFill="1" applyBorder="1" applyAlignment="1" applyProtection="1">
      <alignment horizontal="left" vertical="center"/>
      <protection/>
    </xf>
    <xf numFmtId="0" fontId="14" fillId="0" borderId="55" xfId="0" applyFont="1" applyBorder="1" applyAlignment="1" applyProtection="1">
      <alignment horizontal="left" vertical="center" indent="1"/>
      <protection/>
    </xf>
    <xf numFmtId="0" fontId="14" fillId="0" borderId="52" xfId="0" applyFont="1" applyBorder="1" applyAlignment="1" applyProtection="1">
      <alignment horizontal="left" vertical="center" indent="1"/>
      <protection/>
    </xf>
    <xf numFmtId="0" fontId="14" fillId="0" borderId="44" xfId="0" applyFont="1" applyBorder="1" applyAlignment="1" applyProtection="1">
      <alignment horizontal="left" vertical="center" indent="1"/>
      <protection/>
    </xf>
    <xf numFmtId="0" fontId="16" fillId="17" borderId="56" xfId="0" applyFont="1" applyFill="1" applyBorder="1" applyAlignment="1" applyProtection="1">
      <alignment horizontal="center" vertical="center"/>
      <protection/>
    </xf>
    <xf numFmtId="0" fontId="6" fillId="0" borderId="40" xfId="0" applyFont="1" applyBorder="1" applyAlignment="1" applyProtection="1">
      <alignment/>
      <protection/>
    </xf>
    <xf numFmtId="0" fontId="16" fillId="17" borderId="57" xfId="0" applyFont="1" applyFill="1" applyBorder="1" applyAlignment="1" applyProtection="1">
      <alignment horizontal="center" vertical="center"/>
      <protection/>
    </xf>
    <xf numFmtId="0" fontId="16" fillId="17" borderId="58" xfId="0" applyFont="1" applyFill="1" applyBorder="1" applyAlignment="1" applyProtection="1">
      <alignment horizontal="center" vertical="center"/>
      <protection/>
    </xf>
    <xf numFmtId="0" fontId="16" fillId="17" borderId="14" xfId="0" applyFont="1" applyFill="1" applyBorder="1" applyAlignment="1" applyProtection="1">
      <alignment horizontal="center"/>
      <protection/>
    </xf>
    <xf numFmtId="0" fontId="16" fillId="17" borderId="16" xfId="0" applyFont="1" applyFill="1" applyBorder="1" applyAlignment="1" applyProtection="1">
      <alignment horizontal="center"/>
      <protection/>
    </xf>
    <xf numFmtId="0" fontId="16" fillId="17" borderId="38" xfId="0" applyFont="1" applyFill="1" applyBorder="1" applyAlignment="1" applyProtection="1">
      <alignment horizontal="center"/>
      <protection/>
    </xf>
    <xf numFmtId="0" fontId="14" fillId="0" borderId="59" xfId="0" applyFont="1" applyBorder="1" applyAlignment="1" applyProtection="1">
      <alignment horizontal="left" vertical="center"/>
      <protection/>
    </xf>
    <xf numFmtId="0" fontId="14" fillId="0" borderId="32" xfId="0" applyFont="1" applyBorder="1" applyAlignment="1" applyProtection="1">
      <alignment horizontal="left" vertical="center"/>
      <protection/>
    </xf>
    <xf numFmtId="3" fontId="14" fillId="2" borderId="37" xfId="0" applyNumberFormat="1" applyFont="1" applyFill="1" applyBorder="1" applyAlignment="1" applyProtection="1">
      <alignment horizontal="right" vertical="center"/>
      <protection/>
    </xf>
    <xf numFmtId="3" fontId="14" fillId="2" borderId="38" xfId="0" applyNumberFormat="1" applyFont="1" applyFill="1" applyBorder="1" applyAlignment="1" applyProtection="1">
      <alignment horizontal="right" vertical="center"/>
      <protection/>
    </xf>
    <xf numFmtId="0" fontId="0" fillId="2" borderId="50" xfId="0" applyFill="1" applyBorder="1" applyAlignment="1" applyProtection="1">
      <alignment/>
      <protection/>
    </xf>
    <xf numFmtId="0" fontId="0" fillId="2" borderId="33" xfId="0" applyFill="1" applyBorder="1" applyAlignment="1" applyProtection="1">
      <alignment/>
      <protection/>
    </xf>
    <xf numFmtId="0" fontId="0" fillId="0" borderId="50" xfId="0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50" xfId="0" applyBorder="1" applyAlignment="1" applyProtection="1">
      <alignment wrapText="1"/>
      <protection/>
    </xf>
    <xf numFmtId="0" fontId="0" fillId="0" borderId="33" xfId="0" applyBorder="1" applyAlignment="1" applyProtection="1">
      <alignment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3FCFF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454F67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showGridLines="0" zoomScalePageLayoutView="0" workbookViewId="0" topLeftCell="A1">
      <selection activeCell="E17" sqref="E17"/>
    </sheetView>
  </sheetViews>
  <sheetFormatPr defaultColWidth="9.140625" defaultRowHeight="12.75"/>
  <cols>
    <col min="1" max="18" width="9.421875" style="0" customWidth="1"/>
  </cols>
  <sheetData>
    <row r="1" spans="1:18" ht="12.75">
      <c r="A1" s="70" t="s">
        <v>172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</row>
    <row r="2" spans="1:18" ht="12.75">
      <c r="A2" s="72" t="s">
        <v>159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</row>
    <row r="3" spans="1:18" ht="12.75">
      <c r="A3" s="72" t="s">
        <v>164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</row>
    <row r="4" spans="1:18" ht="12.75">
      <c r="A4" s="72" t="s">
        <v>163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</row>
    <row r="5" spans="1:18" ht="12.75">
      <c r="A5" s="72" t="s">
        <v>165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</row>
    <row r="6" spans="1:18" ht="12.75">
      <c r="A6" s="72" t="s">
        <v>852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</row>
    <row r="7" spans="1:18" ht="12.75">
      <c r="A7" s="72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</row>
    <row r="8" spans="1:18" ht="12.75">
      <c r="A8" s="72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</row>
    <row r="9" spans="1:18" ht="12.75">
      <c r="A9" s="70" t="s">
        <v>173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</row>
    <row r="10" spans="1:18" ht="12.75">
      <c r="A10" s="72" t="s">
        <v>166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</row>
    <row r="11" spans="1:18" ht="12.75">
      <c r="A11" s="72" t="s">
        <v>167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</row>
    <row r="12" spans="1:18" ht="12.75">
      <c r="A12" s="72" t="s">
        <v>168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</row>
    <row r="13" spans="1:18" ht="12.75">
      <c r="A13" s="72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</row>
    <row r="14" spans="1:18" ht="12.75">
      <c r="A14" s="72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</row>
    <row r="15" spans="1:18" s="3" customFormat="1" ht="12.75">
      <c r="A15" s="70" t="s">
        <v>174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</row>
    <row r="16" spans="1:18" s="3" customFormat="1" ht="12.75">
      <c r="A16" s="72" t="s">
        <v>169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</row>
    <row r="17" spans="1:18" s="3" customFormat="1" ht="12.75">
      <c r="A17" s="72" t="s">
        <v>854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</row>
    <row r="18" spans="1:18" s="3" customFormat="1" ht="12.75">
      <c r="A18" s="72" t="s">
        <v>855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</row>
    <row r="19" spans="1:18" s="3" customFormat="1" ht="12.75">
      <c r="A19" s="72" t="s">
        <v>856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</row>
    <row r="20" spans="1:18" s="3" customFormat="1" ht="12.75">
      <c r="A20" s="72" t="s">
        <v>857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</row>
    <row r="21" spans="1:18" s="3" customFormat="1" ht="12.75">
      <c r="A21" s="72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</row>
    <row r="22" spans="1:18" s="3" customFormat="1" ht="12.75">
      <c r="A22" s="72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</row>
    <row r="23" spans="1:18" s="3" customFormat="1" ht="12.75">
      <c r="A23" s="70" t="s">
        <v>176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</row>
    <row r="24" spans="1:18" s="3" customFormat="1" ht="12.75">
      <c r="A24" s="72" t="s">
        <v>177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</row>
    <row r="25" spans="1:18" s="3" customFormat="1" ht="12.75">
      <c r="A25" s="74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</row>
    <row r="26" spans="1:18" s="3" customFormat="1" ht="12.75">
      <c r="A26" s="72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</row>
    <row r="27" spans="1:18" s="3" customFormat="1" ht="12.75">
      <c r="A27" s="70" t="s">
        <v>175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</row>
    <row r="28" spans="1:18" ht="12.75">
      <c r="A28" s="72" t="s">
        <v>853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</row>
    <row r="29" spans="1:18" ht="12.75">
      <c r="A29" s="72" t="s">
        <v>162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</row>
    <row r="30" spans="1:18" ht="12.75">
      <c r="A30" s="72" t="s">
        <v>161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</row>
    <row r="31" spans="1:18" ht="12.75">
      <c r="A31" s="72" t="s">
        <v>160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18" ht="12.75">
      <c r="A32" s="72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</row>
    <row r="33" spans="1:18" ht="12.75">
      <c r="A33" s="72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</row>
    <row r="34" spans="1:18" ht="12.75">
      <c r="A34" s="70" t="s">
        <v>170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</row>
    <row r="35" spans="1:18" ht="12.75">
      <c r="A35" s="72" t="s">
        <v>171</v>
      </c>
      <c r="B35" s="73"/>
      <c r="C35" s="73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</row>
    <row r="36" spans="1:18" ht="12.75">
      <c r="A36" s="72" t="s">
        <v>148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</row>
    <row r="37" spans="1:18" ht="12.75">
      <c r="A37" s="72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</row>
    <row r="38" spans="1:18" ht="12.75">
      <c r="A38" s="72" t="s">
        <v>665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</row>
    <row r="39" spans="1:18" ht="12.75">
      <c r="A39" s="72" t="s">
        <v>742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</row>
    <row r="40" spans="1:18" ht="12.75">
      <c r="A40" s="149" t="s">
        <v>666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</row>
    <row r="41" spans="1:18" ht="12.75">
      <c r="A41" s="149" t="s">
        <v>667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</row>
    <row r="42" spans="1:18" ht="12.75">
      <c r="A42" s="75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</row>
  </sheetData>
  <sheetProtection sheet="1" objects="1" scenarios="1"/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3"/>
  <sheetViews>
    <sheetView showGridLines="0" zoomScalePageLayoutView="0" workbookViewId="0" topLeftCell="A1">
      <selection activeCell="A8" sqref="A8:I8"/>
    </sheetView>
  </sheetViews>
  <sheetFormatPr defaultColWidth="9.140625" defaultRowHeight="12.75"/>
  <cols>
    <col min="1" max="1" width="7.140625" style="1" customWidth="1"/>
    <col min="2" max="2" width="18.8515625" style="1" customWidth="1"/>
    <col min="3" max="3" width="19.7109375" style="1" customWidth="1"/>
    <col min="4" max="4" width="13.8515625" style="1" customWidth="1"/>
    <col min="5" max="5" width="6.140625" style="1" customWidth="1"/>
    <col min="6" max="6" width="10.8515625" style="1" customWidth="1"/>
    <col min="7" max="7" width="18.57421875" style="1" customWidth="1"/>
    <col min="8" max="8" width="11.7109375" style="1" customWidth="1"/>
    <col min="9" max="9" width="6.8515625" style="1" customWidth="1"/>
    <col min="10" max="16384" width="9.140625" style="1" customWidth="1"/>
  </cols>
  <sheetData>
    <row r="1" spans="1:9" ht="12.75">
      <c r="A1" s="57"/>
      <c r="B1" s="21"/>
      <c r="C1" s="21"/>
      <c r="D1" s="21"/>
      <c r="E1" s="21"/>
      <c r="F1" s="22"/>
      <c r="G1" s="23"/>
      <c r="H1" s="23"/>
      <c r="I1" s="23"/>
    </row>
    <row r="2" spans="1:9" ht="12.75">
      <c r="A2" s="57"/>
      <c r="B2" s="103" t="s">
        <v>138</v>
      </c>
      <c r="C2" s="405" t="str">
        <f>IF('Bilans stanja'!C2="","",'Bilans stanja'!C2)</f>
        <v>01494562</v>
      </c>
      <c r="D2" s="405">
        <f>IF('Bilans stanja'!D2="","",'Bilans stanja'!D2)</f>
      </c>
      <c r="E2" s="141"/>
      <c r="F2" s="553" t="s">
        <v>236</v>
      </c>
      <c r="G2" s="553"/>
      <c r="H2" s="553"/>
      <c r="I2" s="553"/>
    </row>
    <row r="3" spans="1:9" ht="12.75">
      <c r="A3" s="57"/>
      <c r="B3" s="103" t="s">
        <v>632</v>
      </c>
      <c r="C3" s="406" t="str">
        <f>IF('Bilans stanja'!C3="","",'Bilans stanja'!C3)</f>
        <v>060101</v>
      </c>
      <c r="D3" s="406">
        <f>IF('Bilans stanja'!D3="","",'Bilans stanja'!D3)</f>
      </c>
      <c r="E3" s="141"/>
      <c r="F3" s="453" t="str">
        <f>IF('Bilans stanja'!E3="","",'Bilans stanja'!E3)</f>
        <v>*5620050000303560</v>
      </c>
      <c r="G3" s="453">
        <f>IF('Bilans stanja'!G3="","",'Bilans stanja'!G3)</f>
      </c>
      <c r="H3" s="453">
        <f>IF('Bilans stanja'!H3="","",'Bilans stanja'!H3)</f>
      </c>
      <c r="I3" s="25"/>
    </row>
    <row r="4" spans="1:9" ht="12.75">
      <c r="A4" s="57"/>
      <c r="B4" s="103" t="s">
        <v>631</v>
      </c>
      <c r="C4" s="406" t="str">
        <f>IF('Bilans stanja'!C4="","",'Bilans stanja'!C4)</f>
        <v>JOP ŽELJEZNICE REPUBLIKE SRPSKE AD</v>
      </c>
      <c r="D4" s="406">
        <f>IF('Bilans stanja'!D4="","",'Bilans stanja'!D4)</f>
      </c>
      <c r="E4" s="141"/>
      <c r="F4" s="557" t="str">
        <f>IF('Bilans stanja'!E4="","",'Bilans stanja'!E4)</f>
        <v>*5520160000838520</v>
      </c>
      <c r="G4" s="557">
        <f>IF('Bilans stanja'!G4="","",'Bilans stanja'!G4)</f>
      </c>
      <c r="H4" s="557">
        <f>IF('Bilans stanja'!H4="","",'Bilans stanja'!H4)</f>
      </c>
      <c r="I4" s="25"/>
    </row>
    <row r="5" spans="1:9" ht="12.75">
      <c r="A5" s="57"/>
      <c r="B5" s="103" t="s">
        <v>630</v>
      </c>
      <c r="C5" s="406" t="str">
        <f>IF('Bilans stanja'!C5="","",'Bilans stanja'!C5)</f>
        <v>DOBOJ</v>
      </c>
      <c r="D5" s="406">
        <f>IF('Bilans stanja'!D5="","",'Bilans stanja'!D5)</f>
      </c>
      <c r="E5" s="141"/>
      <c r="F5" s="557" t="str">
        <f>IF('Bilans stanja'!E5="","",'Bilans stanja'!E5)</f>
        <v>*5560010000006930</v>
      </c>
      <c r="G5" s="557">
        <f>IF('Bilans stanja'!G5="","",'Bilans stanja'!G5)</f>
      </c>
      <c r="H5" s="557">
        <f>IF('Bilans stanja'!H5="","",'Bilans stanja'!H5)</f>
      </c>
      <c r="I5" s="26"/>
    </row>
    <row r="6" spans="1:9" ht="12.75">
      <c r="A6" s="57"/>
      <c r="B6" s="103" t="s">
        <v>629</v>
      </c>
      <c r="C6" s="406" t="str">
        <f>IF('Bilans stanja'!C6="","",'Bilans stanja'!C6)</f>
        <v>4400025960001</v>
      </c>
      <c r="D6" s="406">
        <f>IF('Bilans stanja'!D6="","",'Bilans stanja'!D6)</f>
      </c>
      <c r="E6" s="141"/>
      <c r="F6" s="557">
        <f>IF('Bilans stanja'!E6="","",'Bilans stanja'!E6)</f>
      </c>
      <c r="G6" s="557">
        <f>IF('Bilans stanja'!G6="","",'Bilans stanja'!G6)</f>
      </c>
      <c r="H6" s="557">
        <f>IF('Bilans stanja'!H6="","",'Bilans stanja'!H6)</f>
      </c>
      <c r="I6" s="26"/>
    </row>
    <row r="7" spans="1:9" ht="12.75">
      <c r="A7" s="57"/>
      <c r="B7" s="21"/>
      <c r="C7" s="21"/>
      <c r="D7" s="21"/>
      <c r="E7" s="21"/>
      <c r="F7" s="24"/>
      <c r="G7" s="24"/>
      <c r="H7" s="24"/>
      <c r="I7" s="24"/>
    </row>
    <row r="8" spans="1:9" ht="18">
      <c r="A8" s="558" t="s">
        <v>841</v>
      </c>
      <c r="B8" s="558"/>
      <c r="C8" s="558"/>
      <c r="D8" s="558"/>
      <c r="E8" s="558"/>
      <c r="F8" s="558"/>
      <c r="G8" s="558"/>
      <c r="H8" s="558"/>
      <c r="I8" s="558"/>
    </row>
    <row r="9" spans="1:9" ht="12.75">
      <c r="A9" s="556" t="s">
        <v>290</v>
      </c>
      <c r="B9" s="556"/>
      <c r="C9" s="556"/>
      <c r="D9" s="556"/>
      <c r="E9" s="556"/>
      <c r="F9" s="556"/>
      <c r="G9" s="556"/>
      <c r="H9" s="556"/>
      <c r="I9" s="556"/>
    </row>
    <row r="10" spans="1:9" ht="12.75">
      <c r="A10" s="116"/>
      <c r="B10" s="116"/>
      <c r="C10" s="116"/>
      <c r="D10" s="116"/>
      <c r="E10" s="116"/>
      <c r="F10" s="116"/>
      <c r="G10" s="116"/>
      <c r="H10" s="116"/>
      <c r="I10" s="127" t="s">
        <v>237</v>
      </c>
    </row>
    <row r="11" spans="1:9" ht="12.75" customHeight="1">
      <c r="A11" s="391" t="s">
        <v>743</v>
      </c>
      <c r="B11" s="345" t="s">
        <v>238</v>
      </c>
      <c r="C11" s="561"/>
      <c r="D11" s="561"/>
      <c r="E11" s="562"/>
      <c r="F11" s="370" t="s">
        <v>744</v>
      </c>
      <c r="G11" s="367" t="s">
        <v>132</v>
      </c>
      <c r="H11" s="552"/>
      <c r="I11" s="399"/>
    </row>
    <row r="12" spans="1:9" ht="34.5" customHeight="1">
      <c r="A12" s="392"/>
      <c r="B12" s="563"/>
      <c r="C12" s="564"/>
      <c r="D12" s="564"/>
      <c r="E12" s="565"/>
      <c r="F12" s="371"/>
      <c r="G12" s="4" t="s">
        <v>133</v>
      </c>
      <c r="H12" s="554" t="s">
        <v>134</v>
      </c>
      <c r="I12" s="555"/>
    </row>
    <row r="13" spans="1:9" ht="12.75">
      <c r="A13" s="58">
        <v>1</v>
      </c>
      <c r="B13" s="573">
        <v>2</v>
      </c>
      <c r="C13" s="574"/>
      <c r="D13" s="574"/>
      <c r="E13" s="575"/>
      <c r="F13" s="59">
        <v>3</v>
      </c>
      <c r="G13" s="60">
        <v>4</v>
      </c>
      <c r="H13" s="571">
        <v>5</v>
      </c>
      <c r="I13" s="572"/>
    </row>
    <row r="14" spans="1:9" ht="12.75">
      <c r="A14" s="61">
        <v>1</v>
      </c>
      <c r="B14" s="537" t="s">
        <v>745</v>
      </c>
      <c r="C14" s="647"/>
      <c r="D14" s="647"/>
      <c r="E14" s="648"/>
      <c r="F14" s="125">
        <v>530</v>
      </c>
      <c r="G14" s="29">
        <f>IF(Aneks!G14="","",Aneks!G14)</f>
      </c>
      <c r="H14" s="303">
        <f>IF(Aneks!H14="","",Aneks!H14)</f>
      </c>
      <c r="I14" s="304">
        <f>IF(Aneks!I14="","",Aneks!I14)</f>
      </c>
    </row>
    <row r="15" spans="1:9" ht="12.75">
      <c r="A15" s="192">
        <f aca="true" t="shared" si="0" ref="A15:A44">A14+1</f>
        <v>2</v>
      </c>
      <c r="B15" s="570" t="s">
        <v>746</v>
      </c>
      <c r="C15" s="645"/>
      <c r="D15" s="645"/>
      <c r="E15" s="646"/>
      <c r="F15" s="193">
        <v>531</v>
      </c>
      <c r="G15" s="158">
        <f>IF(Aneks!G15="","",Aneks!G15)</f>
      </c>
      <c r="H15" s="297">
        <f>IF(Aneks!H15="","",Aneks!H15)</f>
      </c>
      <c r="I15" s="298">
        <f>IF(Aneks!I15="","",Aneks!I15)</f>
      </c>
    </row>
    <row r="16" spans="1:9" ht="12.75">
      <c r="A16" s="61">
        <f t="shared" si="0"/>
        <v>3</v>
      </c>
      <c r="B16" s="537" t="s">
        <v>747</v>
      </c>
      <c r="C16" s="647"/>
      <c r="D16" s="647"/>
      <c r="E16" s="648"/>
      <c r="F16" s="125">
        <v>532</v>
      </c>
      <c r="G16" s="29">
        <f>IF(Aneks!G16="","",Aneks!G16)</f>
      </c>
      <c r="H16" s="303">
        <f>IF(Aneks!H16="","",Aneks!H16)</f>
      </c>
      <c r="I16" s="304">
        <f>IF(Aneks!I16="","",Aneks!I16)</f>
      </c>
    </row>
    <row r="17" spans="1:9" ht="12.75">
      <c r="A17" s="192">
        <f t="shared" si="0"/>
        <v>4</v>
      </c>
      <c r="B17" s="570" t="s">
        <v>748</v>
      </c>
      <c r="C17" s="645"/>
      <c r="D17" s="645"/>
      <c r="E17" s="646"/>
      <c r="F17" s="193">
        <v>533</v>
      </c>
      <c r="G17" s="158">
        <f>IF(Aneks!G17="","",Aneks!G17)</f>
      </c>
      <c r="H17" s="297">
        <f>IF(Aneks!H17="","",Aneks!H17)</f>
      </c>
      <c r="I17" s="298">
        <f>IF(Aneks!I17="","",Aneks!I17)</f>
      </c>
    </row>
    <row r="18" spans="1:9" ht="21">
      <c r="A18" s="61">
        <f t="shared" si="0"/>
        <v>5</v>
      </c>
      <c r="B18" s="543" t="s">
        <v>749</v>
      </c>
      <c r="C18" s="649"/>
      <c r="D18" s="649"/>
      <c r="E18" s="650"/>
      <c r="F18" s="126" t="s">
        <v>787</v>
      </c>
      <c r="G18" s="29">
        <f>IF(Aneks!G18="","",Aneks!G18)</f>
      </c>
      <c r="H18" s="303">
        <f>IF(Aneks!H18="","",Aneks!H18)</f>
      </c>
      <c r="I18" s="304">
        <f>IF(Aneks!I18="","",Aneks!I18)</f>
      </c>
    </row>
    <row r="19" spans="1:9" ht="12.75">
      <c r="A19" s="192">
        <f t="shared" si="0"/>
        <v>6</v>
      </c>
      <c r="B19" s="580" t="s">
        <v>750</v>
      </c>
      <c r="C19" s="645"/>
      <c r="D19" s="645"/>
      <c r="E19" s="646"/>
      <c r="F19" s="193"/>
      <c r="G19" s="153">
        <f>IF(Aneks!G19="","",Aneks!G19)</f>
        <v>0</v>
      </c>
      <c r="H19" s="568">
        <f>IF(Aneks!H19="","",Aneks!H19)</f>
        <v>0</v>
      </c>
      <c r="I19" s="569">
        <f>IF(Aneks!I19="","",Aneks!I19)</f>
        <v>0</v>
      </c>
    </row>
    <row r="20" spans="1:9" ht="22.5" customHeight="1">
      <c r="A20" s="61">
        <f t="shared" si="0"/>
        <v>7</v>
      </c>
      <c r="B20" s="543" t="s">
        <v>751</v>
      </c>
      <c r="C20" s="647"/>
      <c r="D20" s="647"/>
      <c r="E20" s="648"/>
      <c r="F20" s="125" t="s">
        <v>777</v>
      </c>
      <c r="G20" s="29">
        <f>IF(Aneks!G20="","",Aneks!G20)</f>
      </c>
      <c r="H20" s="303">
        <f>IF(Aneks!H20="","",Aneks!H20)</f>
      </c>
      <c r="I20" s="304">
        <f>IF(Aneks!I20="","",Aneks!I20)</f>
      </c>
    </row>
    <row r="21" spans="1:9" ht="12.75">
      <c r="A21" s="192">
        <f t="shared" si="0"/>
        <v>8</v>
      </c>
      <c r="B21" s="540" t="s">
        <v>752</v>
      </c>
      <c r="C21" s="645"/>
      <c r="D21" s="645"/>
      <c r="E21" s="646"/>
      <c r="F21" s="193" t="s">
        <v>777</v>
      </c>
      <c r="G21" s="158">
        <f>IF(Aneks!G21="","",Aneks!G21)</f>
      </c>
      <c r="H21" s="297">
        <f>IF(Aneks!H21="","",Aneks!H21)</f>
      </c>
      <c r="I21" s="298">
        <f>IF(Aneks!I21="","",Aneks!I21)</f>
      </c>
    </row>
    <row r="22" spans="1:9" ht="31.5">
      <c r="A22" s="61">
        <f t="shared" si="0"/>
        <v>9</v>
      </c>
      <c r="B22" s="543" t="s">
        <v>753</v>
      </c>
      <c r="C22" s="647"/>
      <c r="D22" s="647"/>
      <c r="E22" s="648"/>
      <c r="F22" s="126" t="s">
        <v>778</v>
      </c>
      <c r="G22" s="29">
        <f>IF(Aneks!G22="","",Aneks!G22)</f>
      </c>
      <c r="H22" s="303">
        <f>IF(Aneks!H22="","",Aneks!H22)</f>
      </c>
      <c r="I22" s="304">
        <f>IF(Aneks!I22="","",Aneks!I22)</f>
      </c>
    </row>
    <row r="23" spans="1:9" ht="12.75">
      <c r="A23" s="192">
        <f t="shared" si="0"/>
        <v>10</v>
      </c>
      <c r="B23" s="580" t="s">
        <v>754</v>
      </c>
      <c r="C23" s="581"/>
      <c r="D23" s="581"/>
      <c r="E23" s="582"/>
      <c r="F23" s="193"/>
      <c r="G23" s="153">
        <f>IF(Aneks!G23="","",Aneks!G23)</f>
        <v>0</v>
      </c>
      <c r="H23" s="568">
        <f>IF(Aneks!H23="","",Aneks!H23)</f>
        <v>0</v>
      </c>
      <c r="I23" s="569">
        <f>IF(Aneks!I23="","",Aneks!I23)</f>
        <v>0</v>
      </c>
    </row>
    <row r="24" spans="1:9" ht="12.75">
      <c r="A24" s="61">
        <f t="shared" si="0"/>
        <v>11</v>
      </c>
      <c r="B24" s="543" t="s">
        <v>755</v>
      </c>
      <c r="C24" s="544"/>
      <c r="D24" s="544"/>
      <c r="E24" s="545"/>
      <c r="F24" s="125" t="s">
        <v>779</v>
      </c>
      <c r="G24" s="29">
        <f>IF(Aneks!G24="","",Aneks!G24)</f>
      </c>
      <c r="H24" s="303">
        <f>IF(Aneks!H24="","",Aneks!H24)</f>
      </c>
      <c r="I24" s="304">
        <f>IF(Aneks!I24="","",Aneks!I24)</f>
      </c>
    </row>
    <row r="25" spans="1:9" ht="12.75">
      <c r="A25" s="192">
        <f t="shared" si="0"/>
        <v>12</v>
      </c>
      <c r="B25" s="540" t="s">
        <v>756</v>
      </c>
      <c r="C25" s="541"/>
      <c r="D25" s="541"/>
      <c r="E25" s="542"/>
      <c r="F25" s="193">
        <v>551</v>
      </c>
      <c r="G25" s="158">
        <f>IF(Aneks!G25="","",Aneks!G25)</f>
      </c>
      <c r="H25" s="297">
        <f>IF(Aneks!H25="","",Aneks!H25)</f>
      </c>
      <c r="I25" s="298">
        <f>IF(Aneks!I25="","",Aneks!I25)</f>
      </c>
    </row>
    <row r="26" spans="1:9" ht="12.75">
      <c r="A26" s="61">
        <f t="shared" si="0"/>
        <v>13</v>
      </c>
      <c r="B26" s="543" t="s">
        <v>757</v>
      </c>
      <c r="C26" s="544"/>
      <c r="D26" s="544"/>
      <c r="E26" s="545"/>
      <c r="F26" s="125">
        <v>552</v>
      </c>
      <c r="G26" s="29">
        <f>IF(Aneks!G26="","",Aneks!G26)</f>
      </c>
      <c r="H26" s="303">
        <f>IF(Aneks!H26="","",Aneks!H26)</f>
      </c>
      <c r="I26" s="304">
        <f>IF(Aneks!I26="","",Aneks!I26)</f>
      </c>
    </row>
    <row r="27" spans="1:9" ht="12.75">
      <c r="A27" s="192">
        <f t="shared" si="0"/>
        <v>14</v>
      </c>
      <c r="B27" s="540" t="s">
        <v>758</v>
      </c>
      <c r="C27" s="541"/>
      <c r="D27" s="541"/>
      <c r="E27" s="542"/>
      <c r="F27" s="193">
        <v>553</v>
      </c>
      <c r="G27" s="158">
        <f>IF(Aneks!G27="","",Aneks!G27)</f>
      </c>
      <c r="H27" s="297">
        <f>IF(Aneks!H27="","",Aneks!H27)</f>
      </c>
      <c r="I27" s="298">
        <f>IF(Aneks!I27="","",Aneks!I27)</f>
      </c>
    </row>
    <row r="28" spans="1:9" ht="12.75">
      <c r="A28" s="61">
        <f t="shared" si="0"/>
        <v>15</v>
      </c>
      <c r="B28" s="543" t="s">
        <v>759</v>
      </c>
      <c r="C28" s="544"/>
      <c r="D28" s="544"/>
      <c r="E28" s="545"/>
      <c r="F28" s="125">
        <v>554</v>
      </c>
      <c r="G28" s="29">
        <f>IF(Aneks!G28="","",Aneks!G28)</f>
      </c>
      <c r="H28" s="303">
        <f>IF(Aneks!H28="","",Aneks!H28)</f>
      </c>
      <c r="I28" s="304">
        <f>IF(Aneks!I28="","",Aneks!I28)</f>
      </c>
    </row>
    <row r="29" spans="1:9" ht="31.5">
      <c r="A29" s="192">
        <f t="shared" si="0"/>
        <v>16</v>
      </c>
      <c r="B29" s="540" t="s">
        <v>760</v>
      </c>
      <c r="C29" s="645"/>
      <c r="D29" s="645"/>
      <c r="E29" s="646"/>
      <c r="F29" s="194" t="s">
        <v>780</v>
      </c>
      <c r="G29" s="158">
        <f>IF(Aneks!G29="","",Aneks!G29)</f>
      </c>
      <c r="H29" s="297">
        <f>IF(Aneks!H29="","",Aneks!H29)</f>
      </c>
      <c r="I29" s="298">
        <f>IF(Aneks!I29="","",Aneks!I29)</f>
      </c>
    </row>
    <row r="30" spans="1:9" ht="12.75">
      <c r="A30" s="61">
        <f t="shared" si="0"/>
        <v>17</v>
      </c>
      <c r="B30" s="546" t="s">
        <v>761</v>
      </c>
      <c r="C30" s="547"/>
      <c r="D30" s="547"/>
      <c r="E30" s="548"/>
      <c r="F30" s="125"/>
      <c r="G30" s="27">
        <f>IF(Aneks!G30="","",Aneks!G30)</f>
        <v>0</v>
      </c>
      <c r="H30" s="578">
        <f>IF(Aneks!H30="","",Aneks!H30)</f>
        <v>0</v>
      </c>
      <c r="I30" s="579">
        <f>IF(Aneks!I30="","",Aneks!I30)</f>
        <v>0</v>
      </c>
    </row>
    <row r="31" spans="1:9" ht="12.75">
      <c r="A31" s="192">
        <f t="shared" si="0"/>
        <v>18</v>
      </c>
      <c r="B31" s="540" t="s">
        <v>762</v>
      </c>
      <c r="C31" s="541"/>
      <c r="D31" s="541"/>
      <c r="E31" s="542"/>
      <c r="F31" s="193">
        <v>651</v>
      </c>
      <c r="G31" s="158">
        <f>IF(Aneks!G31="","",Aneks!G31)</f>
      </c>
      <c r="H31" s="297">
        <f>IF(Aneks!H31="","",Aneks!H31)</f>
      </c>
      <c r="I31" s="298">
        <f>IF(Aneks!I31="","",Aneks!I31)</f>
      </c>
    </row>
    <row r="32" spans="1:9" ht="12.75">
      <c r="A32" s="61">
        <f t="shared" si="0"/>
        <v>19</v>
      </c>
      <c r="B32" s="543" t="s">
        <v>763</v>
      </c>
      <c r="C32" s="544"/>
      <c r="D32" s="544"/>
      <c r="E32" s="545"/>
      <c r="F32" s="125">
        <v>653</v>
      </c>
      <c r="G32" s="29">
        <f>IF(Aneks!G32="","",Aneks!G32)</f>
      </c>
      <c r="H32" s="303">
        <f>IF(Aneks!H32="","",Aneks!H32)</f>
      </c>
      <c r="I32" s="304">
        <f>IF(Aneks!I32="","",Aneks!I32)</f>
      </c>
    </row>
    <row r="33" spans="1:9" ht="12.75">
      <c r="A33" s="192">
        <f t="shared" si="0"/>
        <v>20</v>
      </c>
      <c r="B33" s="540" t="s">
        <v>764</v>
      </c>
      <c r="C33" s="541"/>
      <c r="D33" s="541"/>
      <c r="E33" s="542"/>
      <c r="F33" s="193" t="s">
        <v>781</v>
      </c>
      <c r="G33" s="158">
        <f>IF(Aneks!G33="","",Aneks!G33)</f>
      </c>
      <c r="H33" s="297">
        <f>IF(Aneks!H33="","",Aneks!H33)</f>
      </c>
      <c r="I33" s="298">
        <f>IF(Aneks!I33="","",Aneks!I33)</f>
      </c>
    </row>
    <row r="34" spans="1:9" ht="12.75">
      <c r="A34" s="61">
        <f t="shared" si="0"/>
        <v>21</v>
      </c>
      <c r="B34" s="543" t="s">
        <v>765</v>
      </c>
      <c r="C34" s="544"/>
      <c r="D34" s="544"/>
      <c r="E34" s="545"/>
      <c r="F34" s="125" t="s">
        <v>959</v>
      </c>
      <c r="G34" s="29">
        <f>IF(Aneks!G34="","",Aneks!G34)</f>
      </c>
      <c r="H34" s="303">
        <f>IF(Aneks!H34="","",Aneks!H34)</f>
      </c>
      <c r="I34" s="304">
        <f>IF(Aneks!I34="","",Aneks!I34)</f>
      </c>
    </row>
    <row r="35" spans="1:9" ht="12.75">
      <c r="A35" s="192">
        <f t="shared" si="0"/>
        <v>22</v>
      </c>
      <c r="B35" s="540" t="s">
        <v>766</v>
      </c>
      <c r="C35" s="541"/>
      <c r="D35" s="541"/>
      <c r="E35" s="542"/>
      <c r="F35" s="193"/>
      <c r="G35" s="158">
        <f>IF(Aneks!G35="","",Aneks!G35)</f>
        <v>0</v>
      </c>
      <c r="H35" s="297">
        <f>IF(Aneks!H35="","",Aneks!H35)</f>
        <v>0</v>
      </c>
      <c r="I35" s="298">
        <f>IF(Aneks!I35="","",Aneks!I35)</f>
        <v>0</v>
      </c>
    </row>
    <row r="36" spans="1:9" ht="21">
      <c r="A36" s="61">
        <f t="shared" si="0"/>
        <v>23</v>
      </c>
      <c r="B36" s="537" t="s">
        <v>767</v>
      </c>
      <c r="C36" s="538"/>
      <c r="D36" s="538"/>
      <c r="E36" s="539"/>
      <c r="F36" s="126" t="s">
        <v>782</v>
      </c>
      <c r="G36" s="27">
        <f>IF(Aneks!G36="","",Aneks!G36)</f>
      </c>
      <c r="H36" s="578">
        <f>IF(Aneks!H36="","",Aneks!H36)</f>
      </c>
      <c r="I36" s="579">
        <f>IF(Aneks!I36="","",Aneks!I36)</f>
      </c>
    </row>
    <row r="37" spans="1:9" ht="21">
      <c r="A37" s="192">
        <f t="shared" si="0"/>
        <v>24</v>
      </c>
      <c r="B37" s="540" t="s">
        <v>768</v>
      </c>
      <c r="C37" s="541"/>
      <c r="D37" s="541"/>
      <c r="E37" s="542"/>
      <c r="F37" s="194" t="s">
        <v>783</v>
      </c>
      <c r="G37" s="153">
        <f>IF(Aneks!G37="","",Aneks!G37)</f>
      </c>
      <c r="H37" s="568">
        <f>IF(Aneks!H37="","",Aneks!H37)</f>
      </c>
      <c r="I37" s="569">
        <f>IF(Aneks!I37="","",Aneks!I37)</f>
      </c>
    </row>
    <row r="38" spans="1:9" ht="12.75">
      <c r="A38" s="61">
        <f t="shared" si="0"/>
        <v>25</v>
      </c>
      <c r="B38" s="537" t="s">
        <v>769</v>
      </c>
      <c r="C38" s="538"/>
      <c r="D38" s="538"/>
      <c r="E38" s="539"/>
      <c r="F38" s="125">
        <v>479</v>
      </c>
      <c r="G38" s="27">
        <f>IF(Aneks!G38="","",Aneks!G38)</f>
      </c>
      <c r="H38" s="578">
        <f>IF(Aneks!H38="","",Aneks!H38)</f>
      </c>
      <c r="I38" s="579">
        <f>IF(Aneks!I38="","",Aneks!I38)</f>
      </c>
    </row>
    <row r="39" spans="1:9" ht="12.75">
      <c r="A39" s="192">
        <f t="shared" si="0"/>
        <v>26</v>
      </c>
      <c r="B39" s="540" t="s">
        <v>770</v>
      </c>
      <c r="C39" s="541"/>
      <c r="D39" s="541"/>
      <c r="E39" s="542"/>
      <c r="F39" s="193">
        <v>279</v>
      </c>
      <c r="G39" s="153">
        <f>IF(Aneks!G39="","",Aneks!G39)</f>
      </c>
      <c r="H39" s="568">
        <f>IF(Aneks!H39="","",Aneks!H39)</f>
      </c>
      <c r="I39" s="569">
        <f>IF(Aneks!I39="","",Aneks!I39)</f>
      </c>
    </row>
    <row r="40" spans="1:9" ht="52.5">
      <c r="A40" s="61">
        <f t="shared" si="0"/>
        <v>27</v>
      </c>
      <c r="B40" s="543" t="s">
        <v>771</v>
      </c>
      <c r="C40" s="544"/>
      <c r="D40" s="544"/>
      <c r="E40" s="545"/>
      <c r="F40" s="126" t="s">
        <v>784</v>
      </c>
      <c r="G40" s="27">
        <f>IF(Aneks!G40="","",Aneks!G40)</f>
      </c>
      <c r="H40" s="578">
        <f>IF(Aneks!H40="","",Aneks!H40)</f>
      </c>
      <c r="I40" s="579">
        <f>IF(Aneks!I40="","",Aneks!I40)</f>
      </c>
    </row>
    <row r="41" spans="1:9" ht="12.75">
      <c r="A41" s="192">
        <f t="shared" si="0"/>
        <v>28</v>
      </c>
      <c r="B41" s="540" t="s">
        <v>772</v>
      </c>
      <c r="C41" s="541"/>
      <c r="D41" s="541"/>
      <c r="E41" s="542"/>
      <c r="F41" s="194" t="s">
        <v>785</v>
      </c>
      <c r="G41" s="153">
        <f>IF(Aneks!G41="","",Aneks!G41)</f>
      </c>
      <c r="H41" s="568">
        <f>IF(Aneks!H41="","",Aneks!H41)</f>
      </c>
      <c r="I41" s="569">
        <f>IF(Aneks!I41="","",Aneks!I41)</f>
      </c>
    </row>
    <row r="42" spans="1:9" ht="12.75">
      <c r="A42" s="61">
        <f t="shared" si="0"/>
        <v>29</v>
      </c>
      <c r="B42" s="537" t="s">
        <v>773</v>
      </c>
      <c r="C42" s="538"/>
      <c r="D42" s="538"/>
      <c r="E42" s="539"/>
      <c r="F42" s="125" t="s">
        <v>786</v>
      </c>
      <c r="G42" s="27">
        <f>IF(Aneks!G42="","",Aneks!G42)</f>
      </c>
      <c r="H42" s="578">
        <f>IF(Aneks!H42="","",Aneks!H42)</f>
      </c>
      <c r="I42" s="579">
        <f>IF(Aneks!I42="","",Aneks!I42)</f>
      </c>
    </row>
    <row r="43" spans="1:9" ht="12.75">
      <c r="A43" s="192">
        <f t="shared" si="0"/>
        <v>30</v>
      </c>
      <c r="B43" s="540" t="s">
        <v>774</v>
      </c>
      <c r="C43" s="541"/>
      <c r="D43" s="541"/>
      <c r="E43" s="542"/>
      <c r="F43" s="193" t="s">
        <v>786</v>
      </c>
      <c r="G43" s="153">
        <f>IF(Aneks!G43="","",Aneks!G43)</f>
      </c>
      <c r="H43" s="568">
        <f>IF(Aneks!H43="","",Aneks!H43)</f>
      </c>
      <c r="I43" s="569">
        <f>IF(Aneks!I43="","",Aneks!I43)</f>
      </c>
    </row>
    <row r="44" spans="1:9" ht="12.75">
      <c r="A44" s="61">
        <f t="shared" si="0"/>
        <v>31</v>
      </c>
      <c r="B44" s="543" t="s">
        <v>775</v>
      </c>
      <c r="C44" s="544"/>
      <c r="D44" s="544"/>
      <c r="E44" s="545"/>
      <c r="F44" s="125"/>
      <c r="G44" s="27">
        <f>IF(Aneks!G44="","",Aneks!G44)</f>
      </c>
      <c r="H44" s="578">
        <f>IF(Aneks!H44="","",Aneks!H44)</f>
      </c>
      <c r="I44" s="579">
        <f>IF(Aneks!I44="","",Aneks!I44)</f>
      </c>
    </row>
    <row r="45" spans="1:9" ht="12.75">
      <c r="A45" s="195">
        <v>32</v>
      </c>
      <c r="B45" s="549" t="s">
        <v>776</v>
      </c>
      <c r="C45" s="550"/>
      <c r="D45" s="550"/>
      <c r="E45" s="551"/>
      <c r="F45" s="196" t="s">
        <v>184</v>
      </c>
      <c r="G45" s="207">
        <f>IF(Aneks!G45="","",Aneks!G45)</f>
      </c>
      <c r="H45" s="643">
        <f>IF(Aneks!H45="","",Aneks!H45)</f>
      </c>
      <c r="I45" s="644">
        <f>IF(Aneks!I45="","",Aneks!I45)</f>
      </c>
    </row>
    <row r="46" spans="1:9" ht="12.75">
      <c r="A46" s="62"/>
      <c r="B46" s="63"/>
      <c r="C46" s="63"/>
      <c r="D46" s="63"/>
      <c r="E46" s="63"/>
      <c r="F46" s="64"/>
      <c r="G46" s="65"/>
      <c r="H46" s="65"/>
      <c r="I46" s="65"/>
    </row>
    <row r="47" spans="1:13" ht="12.75">
      <c r="A47" s="66"/>
      <c r="B47" s="67"/>
      <c r="C47" s="67"/>
      <c r="D47" s="67"/>
      <c r="E47" s="67"/>
      <c r="F47" s="103" t="s">
        <v>139</v>
      </c>
      <c r="G47" s="405" t="str">
        <f>IF('Bilans stanja'!F145="","",'Bilans stanja'!F145)</f>
        <v>Doboju</v>
      </c>
      <c r="H47" s="405"/>
      <c r="I47" s="206"/>
      <c r="J47" s="77"/>
      <c r="K47" s="77"/>
      <c r="L47" s="2"/>
      <c r="M47" s="2"/>
    </row>
    <row r="48" spans="1:13" ht="12.75">
      <c r="A48" s="66"/>
      <c r="B48" s="67"/>
      <c r="C48" s="67"/>
      <c r="D48" s="67"/>
      <c r="E48" s="67"/>
      <c r="F48" s="103" t="s">
        <v>140</v>
      </c>
      <c r="G48" s="405" t="str">
        <f>IF('Bilans stanja'!F146="","",'Bilans stanja'!F146)</f>
        <v>29.10.2010.god.</v>
      </c>
      <c r="H48" s="405"/>
      <c r="I48" s="206"/>
      <c r="J48" s="77"/>
      <c r="K48" s="77"/>
      <c r="L48" s="2"/>
      <c r="M48" s="2"/>
    </row>
    <row r="49" spans="1:13" ht="12.75">
      <c r="A49" s="66"/>
      <c r="B49" s="67"/>
      <c r="C49" s="67"/>
      <c r="D49" s="67"/>
      <c r="E49" s="67"/>
      <c r="F49" s="103" t="s">
        <v>843</v>
      </c>
      <c r="G49" s="405" t="str">
        <f>IF('Bilans stanja'!F147="","",'Bilans stanja'!F147)</f>
        <v>Mira Simić</v>
      </c>
      <c r="H49" s="405"/>
      <c r="I49" s="206"/>
      <c r="J49" s="77"/>
      <c r="K49" s="77"/>
      <c r="L49" s="2"/>
      <c r="M49" s="2"/>
    </row>
    <row r="50" spans="1:13" ht="12.75">
      <c r="A50" s="66"/>
      <c r="B50" s="67"/>
      <c r="C50" s="67"/>
      <c r="D50" s="67"/>
      <c r="E50" s="67"/>
      <c r="F50" s="103" t="s">
        <v>142</v>
      </c>
      <c r="G50" s="405" t="str">
        <f>IF('Bilans stanja'!F148="","",'Bilans stanja'!F148)</f>
        <v>Rodoljub Milovanović</v>
      </c>
      <c r="H50" s="405"/>
      <c r="I50" s="206"/>
      <c r="J50" s="77"/>
      <c r="K50" s="77"/>
      <c r="L50" s="2"/>
      <c r="M50" s="2"/>
    </row>
    <row r="51" spans="1:9" ht="12.75">
      <c r="A51" s="68"/>
      <c r="B51" s="68"/>
      <c r="C51" s="68"/>
      <c r="D51" s="68"/>
      <c r="E51" s="68"/>
      <c r="F51" s="68"/>
      <c r="G51" s="68"/>
      <c r="H51" s="68"/>
      <c r="I51" s="68"/>
    </row>
    <row r="52" ht="12.75">
      <c r="A52" s="208" t="s">
        <v>666</v>
      </c>
    </row>
    <row r="53" ht="12.75">
      <c r="A53" s="208" t="s">
        <v>667</v>
      </c>
    </row>
  </sheetData>
  <sheetProtection sheet="1" objects="1" scenarios="1"/>
  <mergeCells count="87">
    <mergeCell ref="C5:D5"/>
    <mergeCell ref="F5:H5"/>
    <mergeCell ref="C2:D2"/>
    <mergeCell ref="F2:I2"/>
    <mergeCell ref="C3:D3"/>
    <mergeCell ref="F3:H3"/>
    <mergeCell ref="C4:D4"/>
    <mergeCell ref="F4:H4"/>
    <mergeCell ref="C6:D6"/>
    <mergeCell ref="F6:H6"/>
    <mergeCell ref="A8:I8"/>
    <mergeCell ref="A9:I9"/>
    <mergeCell ref="F11:F12"/>
    <mergeCell ref="G11:I11"/>
    <mergeCell ref="H12:I12"/>
    <mergeCell ref="A11:A12"/>
    <mergeCell ref="B11:E12"/>
    <mergeCell ref="B13:E13"/>
    <mergeCell ref="H13:I13"/>
    <mergeCell ref="B16:E16"/>
    <mergeCell ref="H16:I16"/>
    <mergeCell ref="B14:E14"/>
    <mergeCell ref="H14:I14"/>
    <mergeCell ref="B15:E15"/>
    <mergeCell ref="H15:I15"/>
    <mergeCell ref="B17:E17"/>
    <mergeCell ref="H17:I17"/>
    <mergeCell ref="B18:E18"/>
    <mergeCell ref="H18:I18"/>
    <mergeCell ref="B19:E19"/>
    <mergeCell ref="H19:I19"/>
    <mergeCell ref="B20:E20"/>
    <mergeCell ref="H20:I20"/>
    <mergeCell ref="B21:E21"/>
    <mergeCell ref="H21:I21"/>
    <mergeCell ref="B22:E22"/>
    <mergeCell ref="H22:I22"/>
    <mergeCell ref="B23:E23"/>
    <mergeCell ref="H23:I23"/>
    <mergeCell ref="B24:E24"/>
    <mergeCell ref="H24:I24"/>
    <mergeCell ref="B25:E25"/>
    <mergeCell ref="H25:I25"/>
    <mergeCell ref="B26:E26"/>
    <mergeCell ref="H26:I26"/>
    <mergeCell ref="B27:E27"/>
    <mergeCell ref="H27:I27"/>
    <mergeCell ref="B28:E28"/>
    <mergeCell ref="H28:I28"/>
    <mergeCell ref="B29:E29"/>
    <mergeCell ref="H29:I29"/>
    <mergeCell ref="B30:E30"/>
    <mergeCell ref="H30:I30"/>
    <mergeCell ref="B31:E31"/>
    <mergeCell ref="H31:I31"/>
    <mergeCell ref="B32:E32"/>
    <mergeCell ref="H32:I32"/>
    <mergeCell ref="B33:E33"/>
    <mergeCell ref="H33:I33"/>
    <mergeCell ref="B34:E34"/>
    <mergeCell ref="H34:I34"/>
    <mergeCell ref="B35:E35"/>
    <mergeCell ref="H35:I35"/>
    <mergeCell ref="B36:E36"/>
    <mergeCell ref="H36:I36"/>
    <mergeCell ref="B37:E37"/>
    <mergeCell ref="H37:I37"/>
    <mergeCell ref="B38:E38"/>
    <mergeCell ref="H38:I38"/>
    <mergeCell ref="B39:E39"/>
    <mergeCell ref="H39:I39"/>
    <mergeCell ref="B40:E40"/>
    <mergeCell ref="H40:I40"/>
    <mergeCell ref="B41:E41"/>
    <mergeCell ref="H41:I41"/>
    <mergeCell ref="B42:E42"/>
    <mergeCell ref="H42:I42"/>
    <mergeCell ref="B43:E43"/>
    <mergeCell ref="H43:I43"/>
    <mergeCell ref="G49:H49"/>
    <mergeCell ref="G50:H50"/>
    <mergeCell ref="B44:E44"/>
    <mergeCell ref="H44:I44"/>
    <mergeCell ref="B45:E45"/>
    <mergeCell ref="H45:I45"/>
    <mergeCell ref="G47:H47"/>
    <mergeCell ref="G48:H48"/>
  </mergeCells>
  <printOptions horizontalCentered="1"/>
  <pageMargins left="0.3937007874015748" right="0.3937007874015748" top="0.3937007874015748" bottom="0.3937007874015748" header="0.31496062992125984" footer="0.2362204724409449"/>
  <pageSetup horizontalDpi="600" verticalDpi="600" orientation="landscape" paperSize="9" r:id="rId1"/>
  <headerFooter alignWithMargins="0">
    <oddFooter>&amp;RStrana &amp;P od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49"/>
  <sheetViews>
    <sheetView showGridLines="0" zoomScalePageLayoutView="0" workbookViewId="0" topLeftCell="A1">
      <selection activeCell="C7" sqref="C7"/>
    </sheetView>
  </sheetViews>
  <sheetFormatPr defaultColWidth="9.140625" defaultRowHeight="12.75"/>
  <cols>
    <col min="1" max="1" width="4.7109375" style="1" customWidth="1"/>
    <col min="2" max="2" width="51.7109375" style="1" customWidth="1"/>
    <col min="3" max="3" width="8.57421875" style="1" customWidth="1"/>
    <col min="4" max="11" width="15.57421875" style="1" customWidth="1"/>
    <col min="12" max="16384" width="9.140625" style="1" customWidth="1"/>
  </cols>
  <sheetData>
    <row r="1" spans="1:11" ht="12.75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12.75">
      <c r="A2" s="68"/>
      <c r="B2" s="8" t="s">
        <v>138</v>
      </c>
      <c r="C2" s="496" t="str">
        <f>IF('Bilans stanja'!C2="","",'Bilans stanja'!C2)</f>
        <v>01494562</v>
      </c>
      <c r="D2" s="496"/>
      <c r="E2" s="496"/>
      <c r="F2" s="68"/>
      <c r="G2" s="220" t="s">
        <v>236</v>
      </c>
      <c r="H2" s="68"/>
      <c r="I2" s="68"/>
      <c r="J2" s="68"/>
      <c r="K2" s="68"/>
    </row>
    <row r="3" spans="1:11" ht="12.75">
      <c r="A3" s="68"/>
      <c r="B3" s="8" t="s">
        <v>632</v>
      </c>
      <c r="C3" s="496" t="str">
        <f>IF('Bilans stanja'!C3="","",'Bilans stanja'!C3)</f>
        <v>060101</v>
      </c>
      <c r="D3" s="496"/>
      <c r="E3" s="496"/>
      <c r="F3" s="68"/>
      <c r="G3" s="405" t="str">
        <f>IF('Bilans stanja'!E3="","",'Bilans stanja'!E3)</f>
        <v>*5620050000303560</v>
      </c>
      <c r="H3" s="405"/>
      <c r="I3" s="68"/>
      <c r="J3" s="68"/>
      <c r="K3" s="68"/>
    </row>
    <row r="4" spans="1:11" ht="12.75">
      <c r="A4" s="68"/>
      <c r="B4" s="8" t="s">
        <v>631</v>
      </c>
      <c r="C4" s="496" t="str">
        <f>IF('Bilans stanja'!C4="","",'Bilans stanja'!C4)</f>
        <v>JOP ŽELJEZNICE REPUBLIKE SRPSKE AD</v>
      </c>
      <c r="D4" s="496"/>
      <c r="E4" s="496"/>
      <c r="F4" s="68"/>
      <c r="G4" s="405" t="str">
        <f>IF('Bilans stanja'!E4="","",'Bilans stanja'!E4)</f>
        <v>*5520160000838520</v>
      </c>
      <c r="H4" s="405"/>
      <c r="I4" s="68"/>
      <c r="J4" s="68"/>
      <c r="K4" s="68"/>
    </row>
    <row r="5" spans="1:11" ht="12.75">
      <c r="A5" s="68"/>
      <c r="B5" s="8" t="s">
        <v>630</v>
      </c>
      <c r="C5" s="496" t="str">
        <f>IF('Bilans stanja'!C5="","",'Bilans stanja'!C5)</f>
        <v>DOBOJ</v>
      </c>
      <c r="D5" s="496"/>
      <c r="E5" s="496"/>
      <c r="F5" s="68"/>
      <c r="G5" s="405" t="str">
        <f>IF('Bilans stanja'!E5="","",'Bilans stanja'!E5)</f>
        <v>*5560010000006930</v>
      </c>
      <c r="H5" s="405"/>
      <c r="I5" s="68"/>
      <c r="J5" s="68"/>
      <c r="K5" s="68"/>
    </row>
    <row r="6" spans="1:11" ht="12.75">
      <c r="A6" s="47"/>
      <c r="B6" s="8" t="s">
        <v>629</v>
      </c>
      <c r="C6" s="496" t="str">
        <f>IF('Bilans stanja'!C6="","",'Bilans stanja'!C6)</f>
        <v>4400025960001</v>
      </c>
      <c r="D6" s="496"/>
      <c r="E6" s="496"/>
      <c r="F6" s="68"/>
      <c r="G6" s="405">
        <f>IF('Bilans stanja'!E6="","",'Bilans stanja'!E6)</f>
      </c>
      <c r="H6" s="405"/>
      <c r="I6" s="68"/>
      <c r="J6" s="68"/>
      <c r="K6" s="68"/>
    </row>
    <row r="7" spans="1:11" ht="12.75">
      <c r="A7" s="47"/>
      <c r="B7" s="48"/>
      <c r="C7" s="221"/>
      <c r="D7" s="221"/>
      <c r="E7" s="221"/>
      <c r="F7" s="49"/>
      <c r="G7" s="49"/>
      <c r="H7" s="49"/>
      <c r="I7" s="49"/>
      <c r="J7" s="49"/>
      <c r="K7" s="49"/>
    </row>
    <row r="8" spans="1:11" ht="18">
      <c r="A8" s="588" t="s">
        <v>796</v>
      </c>
      <c r="B8" s="588"/>
      <c r="C8" s="588"/>
      <c r="D8" s="588"/>
      <c r="E8" s="588"/>
      <c r="F8" s="588"/>
      <c r="G8" s="588"/>
      <c r="H8" s="588"/>
      <c r="I8" s="588"/>
      <c r="J8" s="588"/>
      <c r="K8" s="588"/>
    </row>
    <row r="9" spans="1:11" ht="12.75">
      <c r="A9" s="583" t="s">
        <v>289</v>
      </c>
      <c r="B9" s="583"/>
      <c r="C9" s="583"/>
      <c r="D9" s="583"/>
      <c r="E9" s="583"/>
      <c r="F9" s="583"/>
      <c r="G9" s="583"/>
      <c r="H9" s="583"/>
      <c r="I9" s="583"/>
      <c r="J9" s="583"/>
      <c r="K9" s="583"/>
    </row>
    <row r="10" spans="1:11" ht="15.75">
      <c r="A10" s="50"/>
      <c r="B10" s="50"/>
      <c r="C10" s="50"/>
      <c r="D10" s="50"/>
      <c r="E10" s="50"/>
      <c r="F10" s="50"/>
      <c r="G10" s="50"/>
      <c r="H10" s="50"/>
      <c r="I10" s="50"/>
      <c r="J10" s="68"/>
      <c r="K10" s="147" t="s">
        <v>237</v>
      </c>
    </row>
    <row r="11" spans="1:11" ht="12.75">
      <c r="A11" s="586" t="s">
        <v>743</v>
      </c>
      <c r="B11" s="367" t="s">
        <v>797</v>
      </c>
      <c r="C11" s="367" t="s">
        <v>821</v>
      </c>
      <c r="D11" s="367"/>
      <c r="E11" s="367"/>
      <c r="F11" s="367"/>
      <c r="G11" s="367"/>
      <c r="H11" s="367"/>
      <c r="I11" s="367"/>
      <c r="J11" s="370" t="s">
        <v>801</v>
      </c>
      <c r="K11" s="584" t="s">
        <v>802</v>
      </c>
    </row>
    <row r="12" spans="1:11" ht="73.5">
      <c r="A12" s="587"/>
      <c r="B12" s="400"/>
      <c r="C12" s="4" t="s">
        <v>239</v>
      </c>
      <c r="D12" s="4" t="s">
        <v>815</v>
      </c>
      <c r="E12" s="4" t="s">
        <v>798</v>
      </c>
      <c r="F12" s="4" t="s">
        <v>816</v>
      </c>
      <c r="G12" s="4" t="s">
        <v>817</v>
      </c>
      <c r="H12" s="4" t="s">
        <v>799</v>
      </c>
      <c r="I12" s="4" t="s">
        <v>800</v>
      </c>
      <c r="J12" s="371"/>
      <c r="K12" s="585"/>
    </row>
    <row r="13" spans="1:11" ht="12.75">
      <c r="A13" s="45"/>
      <c r="B13" s="46">
        <v>1</v>
      </c>
      <c r="C13" s="11">
        <v>2</v>
      </c>
      <c r="D13" s="11">
        <v>3</v>
      </c>
      <c r="E13" s="11">
        <v>4</v>
      </c>
      <c r="F13" s="11">
        <v>5</v>
      </c>
      <c r="G13" s="11">
        <v>6</v>
      </c>
      <c r="H13" s="11">
        <v>7</v>
      </c>
      <c r="I13" s="11">
        <v>8</v>
      </c>
      <c r="J13" s="11">
        <v>9</v>
      </c>
      <c r="K13" s="15">
        <v>10</v>
      </c>
    </row>
    <row r="14" spans="1:11" ht="12.75">
      <c r="A14" s="16">
        <v>1</v>
      </c>
      <c r="B14" s="266" t="s">
        <v>616</v>
      </c>
      <c r="C14" s="52">
        <v>901</v>
      </c>
      <c r="D14" s="276">
        <f>IF('Promjene na kapitalu'!D14="","",'Promjene na kapitalu'!D14)</f>
      </c>
      <c r="E14" s="276">
        <f>IF('Promjene na kapitalu'!E14="","",'Promjene na kapitalu'!E14)</f>
      </c>
      <c r="F14" s="276">
        <f>IF('Promjene na kapitalu'!F14="","",'Promjene na kapitalu'!F14)</f>
      </c>
      <c r="G14" s="276">
        <f>IF('Promjene na kapitalu'!G14="","",'Promjene na kapitalu'!G14)</f>
      </c>
      <c r="H14" s="276">
        <f>IF('Promjene na kapitalu'!H14="","",'Promjene na kapitalu'!H14)</f>
      </c>
      <c r="I14" s="276">
        <f>IF('Promjene na kapitalu'!I14="","",'Promjene na kapitalu'!I14)</f>
      </c>
      <c r="J14" s="276">
        <f>IF('Promjene na kapitalu'!J14="","",'Promjene na kapitalu'!J14)</f>
      </c>
      <c r="K14" s="277">
        <f>IF('Promjene na kapitalu'!K14="","",'Promjene na kapitalu'!K14)</f>
      </c>
    </row>
    <row r="15" spans="1:11" ht="12.75">
      <c r="A15" s="155">
        <v>2</v>
      </c>
      <c r="B15" s="198" t="s">
        <v>803</v>
      </c>
      <c r="C15" s="170">
        <v>902</v>
      </c>
      <c r="D15" s="200">
        <f>IF('Promjene na kapitalu'!D15="","",'Promjene na kapitalu'!D15)</f>
      </c>
      <c r="E15" s="200">
        <f>IF('Promjene na kapitalu'!E15="","",'Promjene na kapitalu'!E15)</f>
      </c>
      <c r="F15" s="200">
        <f>IF('Promjene na kapitalu'!F15="","",'Promjene na kapitalu'!F15)</f>
      </c>
      <c r="G15" s="200">
        <f>IF('Promjene na kapitalu'!G15="","",'Promjene na kapitalu'!G15)</f>
      </c>
      <c r="H15" s="200">
        <f>IF('Promjene na kapitalu'!H15="","",'Promjene na kapitalu'!H15)</f>
      </c>
      <c r="I15" s="200">
        <f>IF('Promjene na kapitalu'!I15="","",'Promjene na kapitalu'!I15)</f>
      </c>
      <c r="J15" s="200">
        <f>IF('Promjene na kapitalu'!J15="","",'Promjene na kapitalu'!J15)</f>
      </c>
      <c r="K15" s="201">
        <f>IF('Promjene na kapitalu'!K15="","",'Promjene na kapitalu'!K15)</f>
      </c>
    </row>
    <row r="16" spans="1:11" ht="12.75">
      <c r="A16" s="16">
        <v>3</v>
      </c>
      <c r="B16" s="51" t="s">
        <v>804</v>
      </c>
      <c r="C16" s="52">
        <v>903</v>
      </c>
      <c r="D16" s="54">
        <f>IF('Promjene na kapitalu'!D16="","",'Promjene na kapitalu'!D16)</f>
      </c>
      <c r="E16" s="54">
        <f>IF('Promjene na kapitalu'!E16="","",'Promjene na kapitalu'!E16)</f>
      </c>
      <c r="F16" s="54">
        <f>IF('Promjene na kapitalu'!F16="","",'Promjene na kapitalu'!F16)</f>
      </c>
      <c r="G16" s="54">
        <f>IF('Promjene na kapitalu'!G16="","",'Promjene na kapitalu'!G16)</f>
      </c>
      <c r="H16" s="54">
        <f>IF('Promjene na kapitalu'!H16="","",'Promjene na kapitalu'!H16)</f>
      </c>
      <c r="I16" s="54">
        <f>IF('Promjene na kapitalu'!I16="","",'Promjene na kapitalu'!I16)</f>
      </c>
      <c r="J16" s="54">
        <f>IF('Promjene na kapitalu'!J16="","",'Promjene na kapitalu'!J16)</f>
      </c>
      <c r="K16" s="55">
        <f>IF('Promjene na kapitalu'!K16="","",'Promjene na kapitalu'!K16)</f>
      </c>
    </row>
    <row r="17" spans="1:11" ht="22.5" customHeight="1">
      <c r="A17" s="155"/>
      <c r="B17" s="267" t="s">
        <v>620</v>
      </c>
      <c r="C17" s="170">
        <v>904</v>
      </c>
      <c r="D17" s="278">
        <f>IF('Promjene na kapitalu'!D17="","",'Promjene na kapitalu'!D17)</f>
      </c>
      <c r="E17" s="278">
        <f>IF('Promjene na kapitalu'!E17="","",'Promjene na kapitalu'!E17)</f>
      </c>
      <c r="F17" s="278">
        <f>IF('Promjene na kapitalu'!F17="","",'Promjene na kapitalu'!F17)</f>
      </c>
      <c r="G17" s="278">
        <f>IF('Promjene na kapitalu'!G17="","",'Promjene na kapitalu'!G17)</f>
      </c>
      <c r="H17" s="278">
        <f>IF('Promjene na kapitalu'!H17="","",'Promjene na kapitalu'!H17)</f>
      </c>
      <c r="I17" s="278">
        <f>IF('Promjene na kapitalu'!I17="","",'Promjene na kapitalu'!I17)</f>
      </c>
      <c r="J17" s="278">
        <f>IF('Promjene na kapitalu'!J17="","",'Promjene na kapitalu'!J17)</f>
      </c>
      <c r="K17" s="279">
        <f>IF('Promjene na kapitalu'!K17="","",'Promjene na kapitalu'!K17)</f>
      </c>
    </row>
    <row r="18" spans="1:11" ht="21">
      <c r="A18" s="16">
        <v>4</v>
      </c>
      <c r="B18" s="51" t="s">
        <v>805</v>
      </c>
      <c r="C18" s="52">
        <v>905</v>
      </c>
      <c r="D18" s="54">
        <f>IF('Promjene na kapitalu'!D18="","",'Promjene na kapitalu'!D18)</f>
      </c>
      <c r="E18" s="54">
        <f>IF('Promjene na kapitalu'!E18="","",'Promjene na kapitalu'!E18)</f>
      </c>
      <c r="F18" s="54">
        <f>IF('Promjene na kapitalu'!F18="","",'Promjene na kapitalu'!F18)</f>
      </c>
      <c r="G18" s="54">
        <f>IF('Promjene na kapitalu'!G18="","",'Promjene na kapitalu'!G18)</f>
      </c>
      <c r="H18" s="54">
        <f>IF('Promjene na kapitalu'!H18="","",'Promjene na kapitalu'!H18)</f>
      </c>
      <c r="I18" s="54">
        <f>IF('Promjene na kapitalu'!I18="","",'Promjene na kapitalu'!I18)</f>
      </c>
      <c r="J18" s="54">
        <f>IF('Promjene na kapitalu'!J18="","",'Promjene na kapitalu'!J18)</f>
      </c>
      <c r="K18" s="55">
        <f>IF('Promjene na kapitalu'!K18="","",'Promjene na kapitalu'!K18)</f>
      </c>
    </row>
    <row r="19" spans="1:11" ht="21">
      <c r="A19" s="155">
        <v>5</v>
      </c>
      <c r="B19" s="198" t="s">
        <v>816</v>
      </c>
      <c r="C19" s="170">
        <v>906</v>
      </c>
      <c r="D19" s="200">
        <f>IF('Promjene na kapitalu'!D19="","",'Promjene na kapitalu'!D19)</f>
      </c>
      <c r="E19" s="200">
        <f>IF('Promjene na kapitalu'!E19="","",'Promjene na kapitalu'!E19)</f>
      </c>
      <c r="F19" s="200">
        <f>IF('Promjene na kapitalu'!F19="","",'Promjene na kapitalu'!F19)</f>
      </c>
      <c r="G19" s="200">
        <f>IF('Promjene na kapitalu'!G19="","",'Promjene na kapitalu'!G19)</f>
      </c>
      <c r="H19" s="200">
        <f>IF('Promjene na kapitalu'!H19="","",'Promjene na kapitalu'!H19)</f>
      </c>
      <c r="I19" s="200">
        <f>IF('Promjene na kapitalu'!I19="","",'Promjene na kapitalu'!I19)</f>
      </c>
      <c r="J19" s="200">
        <f>IF('Promjene na kapitalu'!J19="","",'Promjene na kapitalu'!J19)</f>
      </c>
      <c r="K19" s="201">
        <f>IF('Promjene na kapitalu'!K19="","",'Promjene na kapitalu'!K19)</f>
      </c>
    </row>
    <row r="20" spans="1:11" ht="21">
      <c r="A20" s="16">
        <v>6</v>
      </c>
      <c r="B20" s="51" t="s">
        <v>823</v>
      </c>
      <c r="C20" s="52">
        <v>907</v>
      </c>
      <c r="D20" s="54">
        <f>IF('Promjene na kapitalu'!D20="","",'Promjene na kapitalu'!D20)</f>
      </c>
      <c r="E20" s="54">
        <f>IF('Promjene na kapitalu'!E20="","",'Promjene na kapitalu'!E20)</f>
      </c>
      <c r="F20" s="54">
        <f>IF('Promjene na kapitalu'!F20="","",'Promjene na kapitalu'!F20)</f>
      </c>
      <c r="G20" s="54">
        <f>IF('Promjene na kapitalu'!G20="","",'Promjene na kapitalu'!G20)</f>
      </c>
      <c r="H20" s="54">
        <f>IF('Promjene na kapitalu'!H20="","",'Promjene na kapitalu'!H20)</f>
      </c>
      <c r="I20" s="54">
        <f>IF('Promjene na kapitalu'!I20="","",'Promjene na kapitalu'!I20)</f>
      </c>
      <c r="J20" s="54">
        <f>IF('Promjene na kapitalu'!J20="","",'Promjene na kapitalu'!J20)</f>
      </c>
      <c r="K20" s="55">
        <f>IF('Promjene na kapitalu'!K20="","",'Promjene na kapitalu'!K20)</f>
      </c>
    </row>
    <row r="21" spans="1:11" ht="21">
      <c r="A21" s="155">
        <v>7</v>
      </c>
      <c r="B21" s="198" t="s">
        <v>818</v>
      </c>
      <c r="C21" s="170">
        <v>908</v>
      </c>
      <c r="D21" s="200">
        <f>IF('Promjene na kapitalu'!D21="","",'Promjene na kapitalu'!D21)</f>
      </c>
      <c r="E21" s="200">
        <f>IF('Promjene na kapitalu'!E21="","",'Promjene na kapitalu'!E21)</f>
      </c>
      <c r="F21" s="200">
        <f>IF('Promjene na kapitalu'!F21="","",'Promjene na kapitalu'!F21)</f>
      </c>
      <c r="G21" s="200">
        <f>IF('Promjene na kapitalu'!G21="","",'Promjene na kapitalu'!G21)</f>
      </c>
      <c r="H21" s="200">
        <f>IF('Promjene na kapitalu'!H21="","",'Promjene na kapitalu'!H21)</f>
      </c>
      <c r="I21" s="200">
        <f>IF('Promjene na kapitalu'!I21="","",'Promjene na kapitalu'!I21)</f>
      </c>
      <c r="J21" s="200">
        <f>IF('Promjene na kapitalu'!J21="","",'Promjene na kapitalu'!J21)</f>
      </c>
      <c r="K21" s="201">
        <f>IF('Promjene na kapitalu'!K21="","",'Promjene na kapitalu'!K21)</f>
      </c>
    </row>
    <row r="22" spans="1:11" ht="21">
      <c r="A22" s="16">
        <v>8</v>
      </c>
      <c r="B22" s="51" t="s">
        <v>819</v>
      </c>
      <c r="C22" s="52">
        <v>909</v>
      </c>
      <c r="D22" s="54">
        <f>IF('Promjene na kapitalu'!D22="","",'Promjene na kapitalu'!D22)</f>
      </c>
      <c r="E22" s="54">
        <f>IF('Promjene na kapitalu'!E22="","",'Promjene na kapitalu'!E22)</f>
      </c>
      <c r="F22" s="54">
        <f>IF('Promjene na kapitalu'!F22="","",'Promjene na kapitalu'!F22)</f>
      </c>
      <c r="G22" s="54">
        <f>IF('Promjene na kapitalu'!G22="","",'Promjene na kapitalu'!G22)</f>
      </c>
      <c r="H22" s="54">
        <f>IF('Promjene na kapitalu'!H22="","",'Promjene na kapitalu'!H22)</f>
      </c>
      <c r="I22" s="54">
        <f>IF('Promjene na kapitalu'!I22="","",'Promjene na kapitalu'!I22)</f>
      </c>
      <c r="J22" s="54">
        <f>IF('Promjene na kapitalu'!J22="","",'Promjene na kapitalu'!J22)</f>
      </c>
      <c r="K22" s="55">
        <f>IF('Promjene na kapitalu'!K22="","",'Promjene na kapitalu'!K22)</f>
      </c>
    </row>
    <row r="23" spans="1:11" ht="21">
      <c r="A23" s="155">
        <v>9</v>
      </c>
      <c r="B23" s="198" t="s">
        <v>806</v>
      </c>
      <c r="C23" s="170">
        <v>910</v>
      </c>
      <c r="D23" s="200">
        <f>IF('Promjene na kapitalu'!D23="","",'Promjene na kapitalu'!D23)</f>
      </c>
      <c r="E23" s="200">
        <f>IF('Promjene na kapitalu'!E23="","",'Promjene na kapitalu'!E23)</f>
      </c>
      <c r="F23" s="200">
        <f>IF('Promjene na kapitalu'!F23="","",'Promjene na kapitalu'!F23)</f>
      </c>
      <c r="G23" s="200">
        <f>IF('Promjene na kapitalu'!G23="","",'Promjene na kapitalu'!G23)</f>
      </c>
      <c r="H23" s="200">
        <f>IF('Promjene na kapitalu'!H23="","",'Promjene na kapitalu'!H23)</f>
      </c>
      <c r="I23" s="200">
        <f>IF('Promjene na kapitalu'!I23="","",'Promjene na kapitalu'!I23)</f>
      </c>
      <c r="J23" s="200">
        <f>IF('Promjene na kapitalu'!J23="","",'Promjene na kapitalu'!J23)</f>
      </c>
      <c r="K23" s="201">
        <f>IF('Promjene na kapitalu'!K23="","",'Promjene na kapitalu'!K23)</f>
      </c>
    </row>
    <row r="24" spans="1:11" ht="21">
      <c r="A24" s="16">
        <v>10</v>
      </c>
      <c r="B24" s="51" t="s">
        <v>807</v>
      </c>
      <c r="C24" s="52">
        <v>911</v>
      </c>
      <c r="D24" s="54">
        <f>IF('Promjene na kapitalu'!D24="","",'Promjene na kapitalu'!D24)</f>
      </c>
      <c r="E24" s="54">
        <f>IF('Promjene na kapitalu'!E24="","",'Promjene na kapitalu'!E24)</f>
      </c>
      <c r="F24" s="54">
        <f>IF('Promjene na kapitalu'!F24="","",'Promjene na kapitalu'!F24)</f>
      </c>
      <c r="G24" s="54">
        <f>IF('Promjene na kapitalu'!G24="","",'Promjene na kapitalu'!G24)</f>
      </c>
      <c r="H24" s="54">
        <f>IF('Promjene na kapitalu'!H24="","",'Promjene na kapitalu'!H24)</f>
      </c>
      <c r="I24" s="54">
        <f>IF('Promjene na kapitalu'!I24="","",'Promjene na kapitalu'!I24)</f>
      </c>
      <c r="J24" s="54">
        <f>IF('Promjene na kapitalu'!J24="","",'Promjene na kapitalu'!J24)</f>
      </c>
      <c r="K24" s="55">
        <f>IF('Promjene na kapitalu'!K24="","",'Promjene na kapitalu'!K24)</f>
      </c>
    </row>
    <row r="25" spans="1:11" ht="22.5" customHeight="1">
      <c r="A25" s="155">
        <v>11</v>
      </c>
      <c r="B25" s="267" t="s">
        <v>617</v>
      </c>
      <c r="C25" s="170">
        <v>912</v>
      </c>
      <c r="D25" s="153">
        <f>IF('Promjene na kapitalu'!D25="","",'Promjene na kapitalu'!D25)</f>
      </c>
      <c r="E25" s="153">
        <f>IF('Promjene na kapitalu'!E25="","",'Promjene na kapitalu'!E25)</f>
      </c>
      <c r="F25" s="153">
        <f>IF('Promjene na kapitalu'!F25="","",'Promjene na kapitalu'!F25)</f>
      </c>
      <c r="G25" s="153">
        <f>IF('Promjene na kapitalu'!G25="","",'Promjene na kapitalu'!G25)</f>
      </c>
      <c r="H25" s="153">
        <f>IF('Promjene na kapitalu'!H25="","",'Promjene na kapitalu'!H25)</f>
      </c>
      <c r="I25" s="153">
        <f>IF('Promjene na kapitalu'!I25="","",'Promjene na kapitalu'!I25)</f>
      </c>
      <c r="J25" s="153">
        <f>IF('Promjene na kapitalu'!J25="","",'Promjene na kapitalu'!J25)</f>
      </c>
      <c r="K25" s="178">
        <f>IF('Promjene na kapitalu'!K25="","",'Promjene na kapitalu'!K25)</f>
      </c>
    </row>
    <row r="26" spans="1:11" ht="12.75">
      <c r="A26" s="16">
        <v>12</v>
      </c>
      <c r="B26" s="51" t="s">
        <v>803</v>
      </c>
      <c r="C26" s="52">
        <v>913</v>
      </c>
      <c r="D26" s="54">
        <f>IF('Promjene na kapitalu'!D26="","",'Promjene na kapitalu'!D26)</f>
      </c>
      <c r="E26" s="54">
        <f>IF('Promjene na kapitalu'!E26="","",'Promjene na kapitalu'!E26)</f>
      </c>
      <c r="F26" s="54">
        <f>IF('Promjene na kapitalu'!F26="","",'Promjene na kapitalu'!F26)</f>
      </c>
      <c r="G26" s="54">
        <f>IF('Promjene na kapitalu'!G26="","",'Promjene na kapitalu'!G26)</f>
      </c>
      <c r="H26" s="54">
        <f>IF('Promjene na kapitalu'!H26="","",'Promjene na kapitalu'!H26)</f>
      </c>
      <c r="I26" s="54">
        <f>IF('Promjene na kapitalu'!I26="","",'Promjene na kapitalu'!I26)</f>
      </c>
      <c r="J26" s="54">
        <f>IF('Promjene na kapitalu'!J26="","",'Promjene na kapitalu'!J26)</f>
      </c>
      <c r="K26" s="55">
        <f>IF('Promjene na kapitalu'!K26="","",'Promjene na kapitalu'!K26)</f>
      </c>
    </row>
    <row r="27" spans="1:11" ht="12.75">
      <c r="A27" s="155">
        <v>13</v>
      </c>
      <c r="B27" s="198" t="s">
        <v>820</v>
      </c>
      <c r="C27" s="170">
        <v>914</v>
      </c>
      <c r="D27" s="200">
        <f>IF('Promjene na kapitalu'!D27="","",'Promjene na kapitalu'!D27)</f>
      </c>
      <c r="E27" s="200">
        <f>IF('Promjene na kapitalu'!E27="","",'Promjene na kapitalu'!E27)</f>
      </c>
      <c r="F27" s="200">
        <f>IF('Promjene na kapitalu'!F27="","",'Promjene na kapitalu'!F27)</f>
      </c>
      <c r="G27" s="200">
        <f>IF('Promjene na kapitalu'!G27="","",'Promjene na kapitalu'!G27)</f>
      </c>
      <c r="H27" s="200">
        <f>IF('Promjene na kapitalu'!H27="","",'Promjene na kapitalu'!H27)</f>
      </c>
      <c r="I27" s="200">
        <f>IF('Promjene na kapitalu'!I27="","",'Promjene na kapitalu'!I27)</f>
      </c>
      <c r="J27" s="200">
        <f>IF('Promjene na kapitalu'!J27="","",'Promjene na kapitalu'!J27)</f>
      </c>
      <c r="K27" s="201">
        <f>IF('Promjene na kapitalu'!K27="","",'Promjene na kapitalu'!K27)</f>
      </c>
    </row>
    <row r="28" spans="1:11" ht="22.5" customHeight="1">
      <c r="A28" s="16">
        <v>14</v>
      </c>
      <c r="B28" s="266" t="s">
        <v>621</v>
      </c>
      <c r="C28" s="52">
        <v>915</v>
      </c>
      <c r="D28" s="276">
        <f>IF('Promjene na kapitalu'!D28="","",'Promjene na kapitalu'!D28)</f>
      </c>
      <c r="E28" s="276">
        <f>IF('Promjene na kapitalu'!E28="","",'Promjene na kapitalu'!E28)</f>
      </c>
      <c r="F28" s="276">
        <f>IF('Promjene na kapitalu'!F28="","",'Promjene na kapitalu'!F28)</f>
      </c>
      <c r="G28" s="276">
        <f>IF('Promjene na kapitalu'!G28="","",'Promjene na kapitalu'!G28)</f>
      </c>
      <c r="H28" s="276">
        <f>IF('Promjene na kapitalu'!H28="","",'Promjene na kapitalu'!H28)</f>
      </c>
      <c r="I28" s="276">
        <f>IF('Promjene na kapitalu'!I28="","",'Promjene na kapitalu'!I28)</f>
      </c>
      <c r="J28" s="276">
        <f>IF('Promjene na kapitalu'!J28="","",'Promjene na kapitalu'!J28)</f>
      </c>
      <c r="K28" s="277">
        <f>IF('Promjene na kapitalu'!K28="","",'Promjene na kapitalu'!K28)</f>
      </c>
    </row>
    <row r="29" spans="1:11" ht="21">
      <c r="A29" s="155">
        <v>15</v>
      </c>
      <c r="B29" s="198" t="s">
        <v>805</v>
      </c>
      <c r="C29" s="170">
        <v>916</v>
      </c>
      <c r="D29" s="200">
        <f>IF('Promjene na kapitalu'!D29="","",'Promjene na kapitalu'!D29)</f>
      </c>
      <c r="E29" s="200">
        <f>IF('Promjene na kapitalu'!E29="","",'Promjene na kapitalu'!E29)</f>
      </c>
      <c r="F29" s="200">
        <f>IF('Promjene na kapitalu'!F29="","",'Promjene na kapitalu'!F29)</f>
      </c>
      <c r="G29" s="200">
        <f>IF('Promjene na kapitalu'!G29="","",'Promjene na kapitalu'!G29)</f>
      </c>
      <c r="H29" s="200">
        <f>IF('Promjene na kapitalu'!H29="","",'Promjene na kapitalu'!H29)</f>
      </c>
      <c r="I29" s="200">
        <f>IF('Promjene na kapitalu'!I29="","",'Promjene na kapitalu'!I29)</f>
      </c>
      <c r="J29" s="200">
        <f>IF('Promjene na kapitalu'!J29="","",'Promjene na kapitalu'!J29)</f>
      </c>
      <c r="K29" s="201">
        <f>IF('Promjene na kapitalu'!K29="","",'Promjene na kapitalu'!K29)</f>
      </c>
    </row>
    <row r="30" spans="1:11" ht="21">
      <c r="A30" s="16">
        <v>16</v>
      </c>
      <c r="B30" s="51" t="s">
        <v>816</v>
      </c>
      <c r="C30" s="52">
        <v>917</v>
      </c>
      <c r="D30" s="54">
        <f>IF('Promjene na kapitalu'!D30="","",'Promjene na kapitalu'!D30)</f>
      </c>
      <c r="E30" s="54">
        <f>IF('Promjene na kapitalu'!E30="","",'Promjene na kapitalu'!E30)</f>
      </c>
      <c r="F30" s="54">
        <f>IF('Promjene na kapitalu'!F30="","",'Promjene na kapitalu'!F30)</f>
      </c>
      <c r="G30" s="54">
        <f>IF('Promjene na kapitalu'!G30="","",'Promjene na kapitalu'!G30)</f>
      </c>
      <c r="H30" s="54">
        <f>IF('Promjene na kapitalu'!H30="","",'Promjene na kapitalu'!H30)</f>
      </c>
      <c r="I30" s="54">
        <f>IF('Promjene na kapitalu'!I30="","",'Promjene na kapitalu'!I30)</f>
      </c>
      <c r="J30" s="54">
        <f>IF('Promjene na kapitalu'!J30="","",'Promjene na kapitalu'!J30)</f>
      </c>
      <c r="K30" s="55">
        <f>IF('Promjene na kapitalu'!K30="","",'Promjene na kapitalu'!K30)</f>
      </c>
    </row>
    <row r="31" spans="1:11" ht="21">
      <c r="A31" s="155">
        <v>17</v>
      </c>
      <c r="B31" s="198" t="s">
        <v>823</v>
      </c>
      <c r="C31" s="170">
        <v>918</v>
      </c>
      <c r="D31" s="200">
        <f>IF('Promjene na kapitalu'!D31="","",'Promjene na kapitalu'!D31)</f>
      </c>
      <c r="E31" s="200">
        <f>IF('Promjene na kapitalu'!E31="","",'Promjene na kapitalu'!E31)</f>
      </c>
      <c r="F31" s="200">
        <f>IF('Promjene na kapitalu'!F31="","",'Promjene na kapitalu'!F31)</f>
      </c>
      <c r="G31" s="200">
        <f>IF('Promjene na kapitalu'!G31="","",'Promjene na kapitalu'!G31)</f>
      </c>
      <c r="H31" s="200">
        <f>IF('Promjene na kapitalu'!H31="","",'Promjene na kapitalu'!H31)</f>
      </c>
      <c r="I31" s="200">
        <f>IF('Promjene na kapitalu'!I31="","",'Promjene na kapitalu'!I31)</f>
      </c>
      <c r="J31" s="200">
        <f>IF('Promjene na kapitalu'!J31="","",'Promjene na kapitalu'!J31)</f>
      </c>
      <c r="K31" s="201">
        <f>IF('Promjene na kapitalu'!K31="","",'Promjene na kapitalu'!K31)</f>
      </c>
    </row>
    <row r="32" spans="1:11" ht="21">
      <c r="A32" s="16">
        <v>18</v>
      </c>
      <c r="B32" s="51" t="s">
        <v>818</v>
      </c>
      <c r="C32" s="52">
        <v>919</v>
      </c>
      <c r="D32" s="54">
        <f>IF('Promjene na kapitalu'!D32="","",'Promjene na kapitalu'!D32)</f>
      </c>
      <c r="E32" s="54">
        <f>IF('Promjene na kapitalu'!E32="","",'Promjene na kapitalu'!E32)</f>
      </c>
      <c r="F32" s="54">
        <f>IF('Promjene na kapitalu'!F32="","",'Promjene na kapitalu'!F32)</f>
      </c>
      <c r="G32" s="54">
        <f>IF('Promjene na kapitalu'!G32="","",'Promjene na kapitalu'!G32)</f>
      </c>
      <c r="H32" s="54">
        <f>IF('Promjene na kapitalu'!H32="","",'Promjene na kapitalu'!H32)</f>
      </c>
      <c r="I32" s="54">
        <f>IF('Promjene na kapitalu'!I32="","",'Promjene na kapitalu'!I32)</f>
      </c>
      <c r="J32" s="54">
        <f>IF('Promjene na kapitalu'!J32="","",'Promjene na kapitalu'!J32)</f>
      </c>
      <c r="K32" s="55">
        <f>IF('Promjene na kapitalu'!K32="","",'Promjene na kapitalu'!K32)</f>
      </c>
    </row>
    <row r="33" spans="1:11" ht="21">
      <c r="A33" s="155">
        <v>19</v>
      </c>
      <c r="B33" s="198" t="s">
        <v>819</v>
      </c>
      <c r="C33" s="170">
        <v>920</v>
      </c>
      <c r="D33" s="200">
        <f>IF('Promjene na kapitalu'!D33="","",'Promjene na kapitalu'!D33)</f>
      </c>
      <c r="E33" s="200">
        <f>IF('Promjene na kapitalu'!E33="","",'Promjene na kapitalu'!E33)</f>
      </c>
      <c r="F33" s="200">
        <f>IF('Promjene na kapitalu'!F33="","",'Promjene na kapitalu'!F33)</f>
      </c>
      <c r="G33" s="200">
        <f>IF('Promjene na kapitalu'!G33="","",'Promjene na kapitalu'!G33)</f>
      </c>
      <c r="H33" s="200">
        <f>IF('Promjene na kapitalu'!H33="","",'Promjene na kapitalu'!H33)</f>
      </c>
      <c r="I33" s="200">
        <f>IF('Promjene na kapitalu'!I33="","",'Promjene na kapitalu'!I33)</f>
      </c>
      <c r="J33" s="200">
        <f>IF('Promjene na kapitalu'!J33="","",'Promjene na kapitalu'!J33)</f>
      </c>
      <c r="K33" s="201">
        <f>IF('Promjene na kapitalu'!K33="","",'Promjene na kapitalu'!K33)</f>
      </c>
    </row>
    <row r="34" spans="1:11" ht="21">
      <c r="A34" s="16">
        <v>20</v>
      </c>
      <c r="B34" s="51" t="s">
        <v>806</v>
      </c>
      <c r="C34" s="52">
        <v>921</v>
      </c>
      <c r="D34" s="54">
        <f>IF('Promjene na kapitalu'!D34="","",'Promjene na kapitalu'!D34)</f>
      </c>
      <c r="E34" s="54">
        <f>IF('Promjene na kapitalu'!E34="","",'Promjene na kapitalu'!E34)</f>
      </c>
      <c r="F34" s="54">
        <f>IF('Promjene na kapitalu'!F34="","",'Promjene na kapitalu'!F34)</f>
      </c>
      <c r="G34" s="54">
        <f>IF('Promjene na kapitalu'!G34="","",'Promjene na kapitalu'!G34)</f>
      </c>
      <c r="H34" s="54">
        <f>IF('Promjene na kapitalu'!H34="","",'Promjene na kapitalu'!H34)</f>
      </c>
      <c r="I34" s="54">
        <f>IF('Promjene na kapitalu'!I34="","",'Promjene na kapitalu'!I34)</f>
      </c>
      <c r="J34" s="54">
        <f>IF('Promjene na kapitalu'!J34="","",'Promjene na kapitalu'!J34)</f>
      </c>
      <c r="K34" s="55">
        <f>IF('Promjene na kapitalu'!K34="","",'Promjene na kapitalu'!K34)</f>
      </c>
    </row>
    <row r="35" spans="1:11" ht="21">
      <c r="A35" s="155">
        <v>21</v>
      </c>
      <c r="B35" s="198" t="s">
        <v>808</v>
      </c>
      <c r="C35" s="170">
        <v>922</v>
      </c>
      <c r="D35" s="200">
        <f>IF('Promjene na kapitalu'!D35="","",'Promjene na kapitalu'!D35)</f>
      </c>
      <c r="E35" s="200">
        <f>IF('Promjene na kapitalu'!E35="","",'Promjene na kapitalu'!E35)</f>
      </c>
      <c r="F35" s="200">
        <f>IF('Promjene na kapitalu'!F35="","",'Promjene na kapitalu'!F35)</f>
      </c>
      <c r="G35" s="200">
        <f>IF('Promjene na kapitalu'!G35="","",'Promjene na kapitalu'!G35)</f>
      </c>
      <c r="H35" s="200">
        <f>IF('Promjene na kapitalu'!H35="","",'Promjene na kapitalu'!H35)</f>
      </c>
      <c r="I35" s="200">
        <f>IF('Promjene na kapitalu'!I35="","",'Promjene na kapitalu'!I35)</f>
      </c>
      <c r="J35" s="200">
        <f>IF('Promjene na kapitalu'!J35="","",'Promjene na kapitalu'!J35)</f>
      </c>
      <c r="K35" s="201">
        <f>IF('Promjene na kapitalu'!K35="","",'Promjene na kapitalu'!K35)</f>
      </c>
    </row>
    <row r="36" spans="1:11" ht="22.5" customHeight="1">
      <c r="A36" s="18">
        <v>22</v>
      </c>
      <c r="B36" s="268" t="s">
        <v>291</v>
      </c>
      <c r="C36" s="56">
        <v>923</v>
      </c>
      <c r="D36" s="280">
        <f>IF('Promjene na kapitalu'!D36="","",'Promjene na kapitalu'!D36)</f>
      </c>
      <c r="E36" s="280">
        <f>IF('Promjene na kapitalu'!E36="","",'Promjene na kapitalu'!E36)</f>
      </c>
      <c r="F36" s="280">
        <f>IF('Promjene na kapitalu'!F36="","",'Promjene na kapitalu'!F36)</f>
      </c>
      <c r="G36" s="280">
        <f>IF('Promjene na kapitalu'!G36="","",'Promjene na kapitalu'!G36)</f>
      </c>
      <c r="H36" s="280">
        <f>IF('Promjene na kapitalu'!H36="","",'Promjene na kapitalu'!H36)</f>
      </c>
      <c r="I36" s="280">
        <f>IF('Promjene na kapitalu'!I36="","",'Promjene na kapitalu'!I36)</f>
      </c>
      <c r="J36" s="280">
        <f>IF('Promjene na kapitalu'!J36="","",'Promjene na kapitalu'!J36)</f>
      </c>
      <c r="K36" s="281">
        <f>IF('Promjene na kapitalu'!K36="","",'Promjene na kapitalu'!K36)</f>
      </c>
    </row>
    <row r="37" spans="1:11" ht="12.75">
      <c r="A37" s="222"/>
      <c r="B37" s="222"/>
      <c r="C37" s="66"/>
      <c r="D37" s="66"/>
      <c r="E37" s="222"/>
      <c r="F37" s="222"/>
      <c r="G37" s="222"/>
      <c r="H37" s="222"/>
      <c r="I37" s="222"/>
      <c r="J37" s="222"/>
      <c r="K37" s="222"/>
    </row>
    <row r="38" spans="1:11" ht="12.75">
      <c r="A38" s="222"/>
      <c r="B38" s="223"/>
      <c r="C38" s="224"/>
      <c r="D38" s="225"/>
      <c r="E38" s="225"/>
      <c r="F38" s="225"/>
      <c r="G38" s="222"/>
      <c r="H38" s="8" t="s">
        <v>139</v>
      </c>
      <c r="I38" s="405" t="str">
        <f>IF('Bilans stanja'!F145="","",'Bilans stanja'!F145)</f>
        <v>Doboju</v>
      </c>
      <c r="J38" s="405"/>
      <c r="K38" s="405"/>
    </row>
    <row r="39" spans="1:11" ht="12.75">
      <c r="A39" s="222"/>
      <c r="B39" s="223"/>
      <c r="C39" s="224"/>
      <c r="D39" s="225"/>
      <c r="E39" s="225"/>
      <c r="F39" s="225"/>
      <c r="G39" s="222"/>
      <c r="H39" s="8" t="s">
        <v>140</v>
      </c>
      <c r="I39" s="405" t="str">
        <f>IF('Bilans stanja'!F146="","",'Bilans stanja'!F146)</f>
        <v>29.10.2010.god.</v>
      </c>
      <c r="J39" s="405"/>
      <c r="K39" s="405"/>
    </row>
    <row r="40" spans="1:11" ht="12.75">
      <c r="A40" s="222"/>
      <c r="B40" s="223"/>
      <c r="C40" s="224"/>
      <c r="D40" s="225"/>
      <c r="E40" s="225"/>
      <c r="F40" s="225"/>
      <c r="G40" s="222"/>
      <c r="H40" s="8" t="s">
        <v>141</v>
      </c>
      <c r="I40" s="405" t="str">
        <f>IF('Bilans stanja'!F147="","",'Bilans stanja'!F147)</f>
        <v>Mira Simić</v>
      </c>
      <c r="J40" s="405"/>
      <c r="K40" s="405"/>
    </row>
    <row r="41" spans="1:11" ht="12.75">
      <c r="A41" s="222"/>
      <c r="B41" s="223"/>
      <c r="C41" s="224"/>
      <c r="D41" s="225"/>
      <c r="E41" s="225"/>
      <c r="F41" s="225"/>
      <c r="G41" s="222"/>
      <c r="H41" s="8" t="s">
        <v>142</v>
      </c>
      <c r="I41" s="405" t="str">
        <f>IF('Bilans stanja'!F148="","",'Bilans stanja'!F148)</f>
        <v>Rodoljub Milovanović</v>
      </c>
      <c r="J41" s="405"/>
      <c r="K41" s="405"/>
    </row>
    <row r="42" spans="1:11" ht="15.75">
      <c r="A42" s="226"/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1:11" ht="12.75">
      <c r="A43" s="208" t="s">
        <v>666</v>
      </c>
      <c r="B43" s="227"/>
      <c r="C43" s="227"/>
      <c r="D43" s="227"/>
      <c r="E43" s="227"/>
      <c r="F43" s="227"/>
      <c r="G43" s="227"/>
      <c r="H43" s="227"/>
      <c r="I43" s="227"/>
      <c r="J43" s="227"/>
      <c r="K43" s="227"/>
    </row>
    <row r="44" spans="1:11" ht="12.75">
      <c r="A44" s="208" t="s">
        <v>667</v>
      </c>
      <c r="B44" s="227"/>
      <c r="C44" s="227"/>
      <c r="D44" s="227"/>
      <c r="E44" s="227"/>
      <c r="F44" s="227"/>
      <c r="G44" s="227"/>
      <c r="H44" s="227"/>
      <c r="I44" s="227"/>
      <c r="J44" s="227"/>
      <c r="K44" s="227"/>
    </row>
    <row r="45" spans="1:11" ht="12.75">
      <c r="A45" s="227"/>
      <c r="B45" s="227"/>
      <c r="C45" s="227"/>
      <c r="D45" s="227"/>
      <c r="E45" s="227"/>
      <c r="F45" s="227"/>
      <c r="G45" s="227"/>
      <c r="H45" s="227"/>
      <c r="I45" s="227"/>
      <c r="J45" s="227"/>
      <c r="K45" s="227"/>
    </row>
    <row r="46" spans="1:11" ht="12.75">
      <c r="A46" s="227"/>
      <c r="B46" s="227"/>
      <c r="C46" s="227"/>
      <c r="D46" s="227"/>
      <c r="E46" s="227"/>
      <c r="F46" s="227"/>
      <c r="G46" s="227"/>
      <c r="H46" s="227"/>
      <c r="I46" s="227"/>
      <c r="J46" s="227"/>
      <c r="K46" s="227"/>
    </row>
    <row r="47" spans="1:11" ht="12.75">
      <c r="A47" s="227"/>
      <c r="B47" s="227"/>
      <c r="C47" s="227"/>
      <c r="D47" s="227"/>
      <c r="E47" s="227"/>
      <c r="F47" s="227"/>
      <c r="G47" s="227"/>
      <c r="H47" s="227"/>
      <c r="I47" s="227"/>
      <c r="J47" s="227"/>
      <c r="K47" s="227"/>
    </row>
    <row r="48" spans="1:11" ht="12.75">
      <c r="A48" s="227"/>
      <c r="B48" s="227"/>
      <c r="C48" s="227"/>
      <c r="D48" s="227"/>
      <c r="E48" s="227"/>
      <c r="F48" s="227"/>
      <c r="G48" s="227"/>
      <c r="H48" s="227"/>
      <c r="I48" s="227"/>
      <c r="J48" s="227"/>
      <c r="K48" s="227"/>
    </row>
    <row r="49" spans="1:11" ht="12.75">
      <c r="A49" s="227"/>
      <c r="B49" s="227"/>
      <c r="C49" s="227"/>
      <c r="D49" s="227"/>
      <c r="E49" s="227"/>
      <c r="F49" s="227"/>
      <c r="G49" s="227"/>
      <c r="H49" s="227"/>
      <c r="I49" s="227"/>
      <c r="J49" s="227"/>
      <c r="K49" s="227"/>
    </row>
  </sheetData>
  <sheetProtection sheet="1" objects="1" scenarios="1"/>
  <mergeCells count="20">
    <mergeCell ref="K11:K12"/>
    <mergeCell ref="C5:E5"/>
    <mergeCell ref="A9:K9"/>
    <mergeCell ref="A11:A12"/>
    <mergeCell ref="G5:H5"/>
    <mergeCell ref="C6:E6"/>
    <mergeCell ref="G6:H6"/>
    <mergeCell ref="A8:K8"/>
    <mergeCell ref="B11:B12"/>
    <mergeCell ref="C11:I11"/>
    <mergeCell ref="J11:J12"/>
    <mergeCell ref="C2:E2"/>
    <mergeCell ref="C3:E3"/>
    <mergeCell ref="G3:H3"/>
    <mergeCell ref="C4:E4"/>
    <mergeCell ref="G4:H4"/>
    <mergeCell ref="I38:K38"/>
    <mergeCell ref="I39:K39"/>
    <mergeCell ref="I40:K40"/>
    <mergeCell ref="I41:K41"/>
  </mergeCells>
  <printOptions horizontalCentered="1"/>
  <pageMargins left="0.3937007874015748" right="0.3937007874015748" top="0.3937007874015748" bottom="0.3937007874015748" header="0.31496062992125984" footer="0.2362204724409449"/>
  <pageSetup horizontalDpi="600" verticalDpi="600" orientation="landscape" paperSize="9" scale="62" r:id="rId1"/>
  <headerFooter alignWithMargins="0">
    <oddFooter>&amp;RStrana &amp;P od &amp;N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56"/>
  <sheetViews>
    <sheetView showGridLines="0" tabSelected="1" zoomScalePageLayoutView="0" workbookViewId="0" topLeftCell="A1">
      <selection activeCell="J81" sqref="J81"/>
    </sheetView>
  </sheetViews>
  <sheetFormatPr defaultColWidth="9.140625" defaultRowHeight="12.75"/>
  <cols>
    <col min="1" max="1" width="11.7109375" style="94" customWidth="1"/>
    <col min="2" max="2" width="14.28125" style="95" customWidth="1"/>
    <col min="3" max="3" width="55.57421875" style="95" customWidth="1"/>
    <col min="4" max="4" width="8.57421875" style="97" customWidth="1"/>
    <col min="5" max="8" width="15.00390625" style="76" customWidth="1"/>
    <col min="9" max="16384" width="9.140625" style="76" customWidth="1"/>
  </cols>
  <sheetData>
    <row r="1" spans="1:8" ht="12.75">
      <c r="A1" s="82"/>
      <c r="B1" s="82"/>
      <c r="C1" s="82"/>
      <c r="D1" s="82"/>
      <c r="E1" s="82"/>
      <c r="F1" s="82"/>
      <c r="G1" s="82"/>
      <c r="H1" s="82"/>
    </row>
    <row r="2" spans="1:8" ht="12.75">
      <c r="A2" s="82"/>
      <c r="B2" s="103" t="s">
        <v>143</v>
      </c>
      <c r="C2" s="203" t="s">
        <v>685</v>
      </c>
      <c r="D2" s="7"/>
      <c r="E2" s="358" t="s">
        <v>146</v>
      </c>
      <c r="F2" s="358"/>
      <c r="G2" s="358"/>
      <c r="H2" s="7"/>
    </row>
    <row r="3" spans="1:8" ht="12.75">
      <c r="A3" s="82"/>
      <c r="B3" s="103" t="s">
        <v>144</v>
      </c>
      <c r="C3" s="203" t="s">
        <v>686</v>
      </c>
      <c r="D3" s="7"/>
      <c r="E3" s="360" t="s">
        <v>690</v>
      </c>
      <c r="F3" s="360"/>
      <c r="G3" s="360"/>
      <c r="H3" s="83"/>
    </row>
    <row r="4" spans="1:8" ht="12.75">
      <c r="A4" s="84"/>
      <c r="B4" s="103" t="s">
        <v>849</v>
      </c>
      <c r="C4" s="203" t="s">
        <v>687</v>
      </c>
      <c r="D4" s="7"/>
      <c r="E4" s="361" t="s">
        <v>691</v>
      </c>
      <c r="F4" s="361"/>
      <c r="G4" s="361"/>
      <c r="H4" s="83"/>
    </row>
    <row r="5" spans="1:8" ht="12.75">
      <c r="A5" s="85"/>
      <c r="B5" s="103" t="s">
        <v>145</v>
      </c>
      <c r="C5" s="203" t="s">
        <v>688</v>
      </c>
      <c r="D5" s="7"/>
      <c r="E5" s="361" t="s">
        <v>692</v>
      </c>
      <c r="F5" s="361"/>
      <c r="G5" s="361"/>
      <c r="H5" s="7"/>
    </row>
    <row r="6" spans="1:8" ht="12.75">
      <c r="A6" s="82"/>
      <c r="B6" s="103" t="s">
        <v>147</v>
      </c>
      <c r="C6" s="203" t="s">
        <v>689</v>
      </c>
      <c r="D6" s="7"/>
      <c r="E6" s="361"/>
      <c r="F6" s="361"/>
      <c r="G6" s="361"/>
      <c r="H6" s="7"/>
    </row>
    <row r="7" spans="1:8" ht="12.75">
      <c r="A7" s="82"/>
      <c r="B7" s="82"/>
      <c r="C7" s="82"/>
      <c r="D7" s="6"/>
      <c r="E7" s="6"/>
      <c r="F7" s="5"/>
      <c r="G7" s="83"/>
      <c r="H7" s="83"/>
    </row>
    <row r="8" spans="1:8" ht="18">
      <c r="A8" s="318" t="s">
        <v>611</v>
      </c>
      <c r="B8" s="318"/>
      <c r="C8" s="318"/>
      <c r="D8" s="318"/>
      <c r="E8" s="318"/>
      <c r="F8" s="318"/>
      <c r="G8" s="318"/>
      <c r="H8" s="318"/>
    </row>
    <row r="9" spans="1:8" ht="12.75">
      <c r="A9" s="355" t="s">
        <v>285</v>
      </c>
      <c r="B9" s="355"/>
      <c r="C9" s="355"/>
      <c r="D9" s="355"/>
      <c r="E9" s="355"/>
      <c r="F9" s="355"/>
      <c r="G9" s="355"/>
      <c r="H9" s="355"/>
    </row>
    <row r="10" spans="1:8" ht="12.75">
      <c r="A10" s="104"/>
      <c r="B10" s="104"/>
      <c r="C10" s="104"/>
      <c r="D10" s="104"/>
      <c r="E10" s="104"/>
      <c r="F10" s="104"/>
      <c r="G10" s="104"/>
      <c r="H10" s="105" t="s">
        <v>197</v>
      </c>
    </row>
    <row r="11" spans="1:8" ht="12.75">
      <c r="A11" s="373" t="s">
        <v>218</v>
      </c>
      <c r="B11" s="345" t="s">
        <v>198</v>
      </c>
      <c r="C11" s="346"/>
      <c r="D11" s="370" t="s">
        <v>155</v>
      </c>
      <c r="E11" s="367" t="s">
        <v>256</v>
      </c>
      <c r="F11" s="367"/>
      <c r="G11" s="367"/>
      <c r="H11" s="368" t="s">
        <v>583</v>
      </c>
    </row>
    <row r="12" spans="1:8" ht="34.5" customHeight="1">
      <c r="A12" s="374"/>
      <c r="B12" s="347"/>
      <c r="C12" s="348"/>
      <c r="D12" s="371"/>
      <c r="E12" s="204" t="s">
        <v>219</v>
      </c>
      <c r="F12" s="4" t="s">
        <v>220</v>
      </c>
      <c r="G12" s="4" t="s">
        <v>221</v>
      </c>
      <c r="H12" s="369"/>
    </row>
    <row r="13" spans="1:8" ht="12.75">
      <c r="A13" s="14">
        <v>1</v>
      </c>
      <c r="B13" s="349">
        <v>2</v>
      </c>
      <c r="C13" s="350"/>
      <c r="D13" s="11">
        <v>3</v>
      </c>
      <c r="E13" s="11">
        <v>4</v>
      </c>
      <c r="F13" s="11">
        <v>5</v>
      </c>
      <c r="G13" s="11">
        <v>6</v>
      </c>
      <c r="H13" s="15">
        <v>7</v>
      </c>
    </row>
    <row r="14" spans="1:8" ht="12.75">
      <c r="A14" s="118"/>
      <c r="B14" s="119" t="s">
        <v>222</v>
      </c>
      <c r="C14" s="120"/>
      <c r="D14" s="120"/>
      <c r="E14" s="120"/>
      <c r="F14" s="120"/>
      <c r="G14" s="120"/>
      <c r="H14" s="121"/>
    </row>
    <row r="15" spans="1:8" ht="12.75">
      <c r="A15" s="150"/>
      <c r="B15" s="351" t="s">
        <v>254</v>
      </c>
      <c r="C15" s="352"/>
      <c r="D15" s="151">
        <v>1</v>
      </c>
      <c r="E15" s="152">
        <f>SUM(E16+E22+E29+E35+E44)</f>
        <v>2003248690</v>
      </c>
      <c r="F15" s="152">
        <f>SUM(F16+F22+F29+F35+F44)</f>
        <v>1672214288</v>
      </c>
      <c r="G15" s="153">
        <f>E15-F15</f>
        <v>331034402</v>
      </c>
      <c r="H15" s="154">
        <f>SUM(H16+H22+H29+H35+H44)</f>
        <v>329552637</v>
      </c>
    </row>
    <row r="16" spans="1:8" ht="12.75">
      <c r="A16" s="16">
        <v>1</v>
      </c>
      <c r="B16" s="314" t="s">
        <v>842</v>
      </c>
      <c r="C16" s="315"/>
      <c r="D16" s="131">
        <v>2</v>
      </c>
      <c r="E16" s="110">
        <f>SUM(E17:E21)</f>
        <v>11227078</v>
      </c>
      <c r="F16" s="110">
        <f>SUM(F17:F21)</f>
        <v>499123</v>
      </c>
      <c r="G16" s="110">
        <f>E16-F16</f>
        <v>10727955</v>
      </c>
      <c r="H16" s="112">
        <f>SUM(H17:H21)</f>
        <v>10757720</v>
      </c>
    </row>
    <row r="17" spans="1:8" ht="12.75">
      <c r="A17" s="155">
        <v>10</v>
      </c>
      <c r="B17" s="312" t="s">
        <v>255</v>
      </c>
      <c r="C17" s="313"/>
      <c r="D17" s="156">
        <v>3</v>
      </c>
      <c r="E17" s="157"/>
      <c r="F17" s="157"/>
      <c r="G17" s="158">
        <f>E17-F17</f>
        <v>0</v>
      </c>
      <c r="H17" s="159"/>
    </row>
    <row r="18" spans="1:8" ht="12.75">
      <c r="A18" s="16">
        <v>11</v>
      </c>
      <c r="B18" s="325" t="s">
        <v>257</v>
      </c>
      <c r="C18" s="326"/>
      <c r="D18" s="106">
        <v>4</v>
      </c>
      <c r="E18" s="31"/>
      <c r="F18" s="31"/>
      <c r="G18" s="29">
        <f>E18-F18</f>
        <v>0</v>
      </c>
      <c r="H18" s="80"/>
    </row>
    <row r="19" spans="1:8" ht="12.75">
      <c r="A19" s="155">
        <v>12</v>
      </c>
      <c r="B19" s="312" t="s">
        <v>258</v>
      </c>
      <c r="C19" s="313"/>
      <c r="D19" s="156">
        <v>5</v>
      </c>
      <c r="E19" s="157"/>
      <c r="F19" s="157"/>
      <c r="G19" s="158">
        <f aca="true" t="shared" si="0" ref="G19:G78">E19-F19</f>
        <v>0</v>
      </c>
      <c r="H19" s="159"/>
    </row>
    <row r="20" spans="1:8" ht="12.75">
      <c r="A20" s="16">
        <v>14</v>
      </c>
      <c r="B20" s="325" t="s">
        <v>259</v>
      </c>
      <c r="C20" s="326"/>
      <c r="D20" s="106">
        <v>6</v>
      </c>
      <c r="E20" s="31">
        <v>11227078</v>
      </c>
      <c r="F20" s="31">
        <v>499123</v>
      </c>
      <c r="G20" s="29">
        <f t="shared" si="0"/>
        <v>10727955</v>
      </c>
      <c r="H20" s="80">
        <v>10757720</v>
      </c>
    </row>
    <row r="21" spans="1:8" ht="12.75">
      <c r="A21" s="155" t="s">
        <v>260</v>
      </c>
      <c r="B21" s="312" t="s">
        <v>485</v>
      </c>
      <c r="C21" s="313"/>
      <c r="D21" s="156">
        <v>7</v>
      </c>
      <c r="E21" s="157"/>
      <c r="F21" s="157"/>
      <c r="G21" s="158">
        <f t="shared" si="0"/>
        <v>0</v>
      </c>
      <c r="H21" s="159"/>
    </row>
    <row r="22" spans="1:8" ht="22.5" customHeight="1">
      <c r="A22" s="17">
        <v>2</v>
      </c>
      <c r="B22" s="353" t="s">
        <v>585</v>
      </c>
      <c r="C22" s="354"/>
      <c r="D22" s="131">
        <v>8</v>
      </c>
      <c r="E22" s="110">
        <f>SUM(E23:E28)</f>
        <v>1992004011</v>
      </c>
      <c r="F22" s="110">
        <f>SUM(F23:F28)</f>
        <v>1671715165</v>
      </c>
      <c r="G22" s="110">
        <f>E22-F22</f>
        <v>320288846</v>
      </c>
      <c r="H22" s="112">
        <f>SUM(H23:H28)</f>
        <v>318794917</v>
      </c>
    </row>
    <row r="23" spans="1:8" ht="12.75">
      <c r="A23" s="160">
        <v>20</v>
      </c>
      <c r="B23" s="312" t="s">
        <v>261</v>
      </c>
      <c r="C23" s="313"/>
      <c r="D23" s="156">
        <v>9</v>
      </c>
      <c r="E23" s="157">
        <v>855138</v>
      </c>
      <c r="F23" s="157"/>
      <c r="G23" s="158">
        <f>E23-F23</f>
        <v>855138</v>
      </c>
      <c r="H23" s="159">
        <v>855138</v>
      </c>
    </row>
    <row r="24" spans="1:8" ht="12.75">
      <c r="A24" s="16">
        <v>21</v>
      </c>
      <c r="B24" s="325" t="s">
        <v>223</v>
      </c>
      <c r="C24" s="326"/>
      <c r="D24" s="106">
        <v>10</v>
      </c>
      <c r="E24" s="31">
        <v>968171321</v>
      </c>
      <c r="F24" s="31">
        <v>701084062</v>
      </c>
      <c r="G24" s="29">
        <f>E24-F24</f>
        <v>267087259</v>
      </c>
      <c r="H24" s="80">
        <v>274527325</v>
      </c>
    </row>
    <row r="25" spans="1:8" ht="12.75">
      <c r="A25" s="160">
        <v>22</v>
      </c>
      <c r="B25" s="312" t="s">
        <v>262</v>
      </c>
      <c r="C25" s="313"/>
      <c r="D25" s="156">
        <v>11</v>
      </c>
      <c r="E25" s="157">
        <v>984718536</v>
      </c>
      <c r="F25" s="157">
        <v>970166729</v>
      </c>
      <c r="G25" s="158">
        <f>E25-F25</f>
        <v>14551807</v>
      </c>
      <c r="H25" s="159">
        <v>16951789</v>
      </c>
    </row>
    <row r="26" spans="1:8" ht="12.75">
      <c r="A26" s="16">
        <v>23</v>
      </c>
      <c r="B26" s="325" t="s">
        <v>263</v>
      </c>
      <c r="C26" s="326"/>
      <c r="D26" s="106">
        <v>12</v>
      </c>
      <c r="E26" s="31"/>
      <c r="F26" s="31"/>
      <c r="G26" s="29">
        <f t="shared" si="0"/>
        <v>0</v>
      </c>
      <c r="H26" s="80"/>
    </row>
    <row r="27" spans="1:8" ht="12.75">
      <c r="A27" s="155" t="s">
        <v>264</v>
      </c>
      <c r="B27" s="312" t="s">
        <v>265</v>
      </c>
      <c r="C27" s="313"/>
      <c r="D27" s="156">
        <v>13</v>
      </c>
      <c r="E27" s="157">
        <v>38259016</v>
      </c>
      <c r="F27" s="157">
        <v>464374</v>
      </c>
      <c r="G27" s="158">
        <f t="shared" si="0"/>
        <v>37794642</v>
      </c>
      <c r="H27" s="159">
        <v>26460665</v>
      </c>
    </row>
    <row r="28" spans="1:8" ht="12.75">
      <c r="A28" s="16">
        <v>29</v>
      </c>
      <c r="B28" s="325" t="s">
        <v>266</v>
      </c>
      <c r="C28" s="326"/>
      <c r="D28" s="106">
        <v>14</v>
      </c>
      <c r="E28" s="31"/>
      <c r="F28" s="31"/>
      <c r="G28" s="29">
        <f t="shared" si="0"/>
        <v>0</v>
      </c>
      <c r="H28" s="80"/>
    </row>
    <row r="29" spans="1:8" ht="12.75">
      <c r="A29" s="155">
        <v>3</v>
      </c>
      <c r="B29" s="343" t="s">
        <v>499</v>
      </c>
      <c r="C29" s="344"/>
      <c r="D29" s="161">
        <v>15</v>
      </c>
      <c r="E29" s="162">
        <f>SUM(E30:E34)</f>
        <v>17601</v>
      </c>
      <c r="F29" s="162">
        <f>SUM(F30:F34)</f>
        <v>0</v>
      </c>
      <c r="G29" s="162">
        <f t="shared" si="0"/>
        <v>17601</v>
      </c>
      <c r="H29" s="163">
        <f>SUM(H30:H34)</f>
        <v>0</v>
      </c>
    </row>
    <row r="30" spans="1:8" ht="12.75">
      <c r="A30" s="16">
        <v>30</v>
      </c>
      <c r="B30" s="325" t="s">
        <v>267</v>
      </c>
      <c r="C30" s="326"/>
      <c r="D30" s="106">
        <v>16</v>
      </c>
      <c r="E30" s="31"/>
      <c r="F30" s="31"/>
      <c r="G30" s="29">
        <f t="shared" si="0"/>
        <v>0</v>
      </c>
      <c r="H30" s="80"/>
    </row>
    <row r="31" spans="1:8" ht="12.75">
      <c r="A31" s="155">
        <v>31</v>
      </c>
      <c r="B31" s="312" t="s">
        <v>268</v>
      </c>
      <c r="C31" s="313"/>
      <c r="D31" s="156">
        <v>17</v>
      </c>
      <c r="E31" s="157"/>
      <c r="F31" s="157"/>
      <c r="G31" s="158">
        <f t="shared" si="0"/>
        <v>0</v>
      </c>
      <c r="H31" s="159"/>
    </row>
    <row r="32" spans="1:8" ht="12.75">
      <c r="A32" s="16">
        <v>32</v>
      </c>
      <c r="B32" s="325" t="s">
        <v>269</v>
      </c>
      <c r="C32" s="326"/>
      <c r="D32" s="106">
        <v>18</v>
      </c>
      <c r="E32" s="31"/>
      <c r="F32" s="31"/>
      <c r="G32" s="29">
        <f>E32-F32</f>
        <v>0</v>
      </c>
      <c r="H32" s="80"/>
    </row>
    <row r="33" spans="1:8" ht="12.75">
      <c r="A33" s="155">
        <v>33</v>
      </c>
      <c r="B33" s="312" t="s">
        <v>270</v>
      </c>
      <c r="C33" s="313"/>
      <c r="D33" s="156">
        <v>19</v>
      </c>
      <c r="E33" s="157">
        <v>17601</v>
      </c>
      <c r="F33" s="157"/>
      <c r="G33" s="158">
        <f t="shared" si="0"/>
        <v>17601</v>
      </c>
      <c r="H33" s="159"/>
    </row>
    <row r="34" spans="1:8" ht="12.75">
      <c r="A34" s="16" t="s">
        <v>271</v>
      </c>
      <c r="B34" s="341" t="s">
        <v>500</v>
      </c>
      <c r="C34" s="342"/>
      <c r="D34" s="106">
        <v>20</v>
      </c>
      <c r="E34" s="132"/>
      <c r="F34" s="132"/>
      <c r="G34" s="108">
        <f t="shared" si="0"/>
        <v>0</v>
      </c>
      <c r="H34" s="133"/>
    </row>
    <row r="35" spans="1:8" ht="12.75">
      <c r="A35" s="155">
        <v>4</v>
      </c>
      <c r="B35" s="343" t="s">
        <v>272</v>
      </c>
      <c r="C35" s="344"/>
      <c r="D35" s="161">
        <v>21</v>
      </c>
      <c r="E35" s="162">
        <f>SUM(E36:E43)</f>
        <v>0</v>
      </c>
      <c r="F35" s="162">
        <f>SUM(F36:F43)</f>
        <v>0</v>
      </c>
      <c r="G35" s="162">
        <f t="shared" si="0"/>
        <v>0</v>
      </c>
      <c r="H35" s="163">
        <f>SUM(H36:H43)</f>
        <v>0</v>
      </c>
    </row>
    <row r="36" spans="1:8" ht="12.75">
      <c r="A36" s="17" t="s">
        <v>273</v>
      </c>
      <c r="B36" s="325" t="s">
        <v>274</v>
      </c>
      <c r="C36" s="326"/>
      <c r="D36" s="106">
        <v>22</v>
      </c>
      <c r="E36" s="31"/>
      <c r="F36" s="31"/>
      <c r="G36" s="29">
        <f t="shared" si="0"/>
        <v>0</v>
      </c>
      <c r="H36" s="80"/>
    </row>
    <row r="37" spans="1:8" ht="12.75">
      <c r="A37" s="160" t="s">
        <v>275</v>
      </c>
      <c r="B37" s="312" t="s">
        <v>278</v>
      </c>
      <c r="C37" s="313"/>
      <c r="D37" s="156">
        <v>23</v>
      </c>
      <c r="E37" s="157"/>
      <c r="F37" s="157"/>
      <c r="G37" s="158">
        <f t="shared" si="0"/>
        <v>0</v>
      </c>
      <c r="H37" s="159"/>
    </row>
    <row r="38" spans="1:8" ht="12.75">
      <c r="A38" s="17" t="s">
        <v>276</v>
      </c>
      <c r="B38" s="325" t="s">
        <v>224</v>
      </c>
      <c r="C38" s="326"/>
      <c r="D38" s="106">
        <v>24</v>
      </c>
      <c r="E38" s="31"/>
      <c r="F38" s="31"/>
      <c r="G38" s="29">
        <f t="shared" si="0"/>
        <v>0</v>
      </c>
      <c r="H38" s="80"/>
    </row>
    <row r="39" spans="1:8" ht="12.75">
      <c r="A39" s="160" t="s">
        <v>277</v>
      </c>
      <c r="B39" s="312" t="s">
        <v>279</v>
      </c>
      <c r="C39" s="313"/>
      <c r="D39" s="156">
        <v>25</v>
      </c>
      <c r="E39" s="157"/>
      <c r="F39" s="157"/>
      <c r="G39" s="158">
        <f t="shared" si="0"/>
        <v>0</v>
      </c>
      <c r="H39" s="159"/>
    </row>
    <row r="40" spans="1:8" ht="12.75">
      <c r="A40" s="17" t="s">
        <v>280</v>
      </c>
      <c r="B40" s="325" t="s">
        <v>281</v>
      </c>
      <c r="C40" s="326"/>
      <c r="D40" s="106">
        <v>26</v>
      </c>
      <c r="E40" s="31"/>
      <c r="F40" s="31"/>
      <c r="G40" s="29">
        <f t="shared" si="0"/>
        <v>0</v>
      </c>
      <c r="H40" s="80"/>
    </row>
    <row r="41" spans="1:8" ht="12.75">
      <c r="A41" s="160" t="s">
        <v>282</v>
      </c>
      <c r="B41" s="312" t="s">
        <v>283</v>
      </c>
      <c r="C41" s="313"/>
      <c r="D41" s="156">
        <v>27</v>
      </c>
      <c r="E41" s="157"/>
      <c r="F41" s="157"/>
      <c r="G41" s="158">
        <f t="shared" si="0"/>
        <v>0</v>
      </c>
      <c r="H41" s="159"/>
    </row>
    <row r="42" spans="1:8" ht="12.75">
      <c r="A42" s="17" t="s">
        <v>284</v>
      </c>
      <c r="B42" s="325" t="s">
        <v>292</v>
      </c>
      <c r="C42" s="326"/>
      <c r="D42" s="106">
        <v>28</v>
      </c>
      <c r="E42" s="31"/>
      <c r="F42" s="31"/>
      <c r="G42" s="29">
        <f t="shared" si="0"/>
        <v>0</v>
      </c>
      <c r="H42" s="80"/>
    </row>
    <row r="43" spans="1:8" ht="12.75">
      <c r="A43" s="160" t="s">
        <v>293</v>
      </c>
      <c r="B43" s="312" t="s">
        <v>294</v>
      </c>
      <c r="C43" s="313"/>
      <c r="D43" s="156">
        <v>29</v>
      </c>
      <c r="E43" s="157"/>
      <c r="F43" s="157"/>
      <c r="G43" s="158">
        <f t="shared" si="0"/>
        <v>0</v>
      </c>
      <c r="H43" s="159"/>
    </row>
    <row r="44" spans="1:8" ht="12.75">
      <c r="A44" s="16">
        <v>50</v>
      </c>
      <c r="B44" s="314" t="s">
        <v>600</v>
      </c>
      <c r="C44" s="315"/>
      <c r="D44" s="131">
        <v>30</v>
      </c>
      <c r="E44" s="109"/>
      <c r="F44" s="109"/>
      <c r="G44" s="110">
        <f t="shared" si="0"/>
        <v>0</v>
      </c>
      <c r="H44" s="111"/>
    </row>
    <row r="45" spans="1:8" ht="12.75">
      <c r="A45" s="155"/>
      <c r="B45" s="301" t="s">
        <v>295</v>
      </c>
      <c r="C45" s="302"/>
      <c r="D45" s="161">
        <v>31</v>
      </c>
      <c r="E45" s="162">
        <f>E46+E53+E74</f>
        <v>56404810</v>
      </c>
      <c r="F45" s="162">
        <f>F46+F53+F74</f>
        <v>13543948</v>
      </c>
      <c r="G45" s="162">
        <f t="shared" si="0"/>
        <v>42860862</v>
      </c>
      <c r="H45" s="163">
        <f>H46+H53+H74</f>
        <v>37894826</v>
      </c>
    </row>
    <row r="46" spans="1:8" ht="22.5" customHeight="1">
      <c r="A46" s="16" t="s">
        <v>225</v>
      </c>
      <c r="B46" s="314" t="s">
        <v>488</v>
      </c>
      <c r="C46" s="315"/>
      <c r="D46" s="131">
        <v>32</v>
      </c>
      <c r="E46" s="110">
        <f>SUM(E47:E52)</f>
        <v>27621559</v>
      </c>
      <c r="F46" s="110">
        <f>SUM(F47:F52)</f>
        <v>5466765</v>
      </c>
      <c r="G46" s="110">
        <f t="shared" si="0"/>
        <v>22154794</v>
      </c>
      <c r="H46" s="112">
        <f>SUM(H47:H52)</f>
        <v>22722859</v>
      </c>
    </row>
    <row r="47" spans="1:8" ht="12.75">
      <c r="A47" s="155" t="s">
        <v>296</v>
      </c>
      <c r="B47" s="312" t="s">
        <v>297</v>
      </c>
      <c r="C47" s="313"/>
      <c r="D47" s="156">
        <v>33</v>
      </c>
      <c r="E47" s="157">
        <v>24811628</v>
      </c>
      <c r="F47" s="157">
        <v>5466228</v>
      </c>
      <c r="G47" s="158">
        <f t="shared" si="0"/>
        <v>19345400</v>
      </c>
      <c r="H47" s="159">
        <v>19827996</v>
      </c>
    </row>
    <row r="48" spans="1:8" ht="12.75">
      <c r="A48" s="16" t="s">
        <v>298</v>
      </c>
      <c r="B48" s="325" t="s">
        <v>299</v>
      </c>
      <c r="C48" s="326"/>
      <c r="D48" s="106">
        <v>34</v>
      </c>
      <c r="E48" s="31"/>
      <c r="F48" s="31"/>
      <c r="G48" s="29">
        <f t="shared" si="0"/>
        <v>0</v>
      </c>
      <c r="H48" s="80"/>
    </row>
    <row r="49" spans="1:8" ht="12.75">
      <c r="A49" s="155">
        <v>120</v>
      </c>
      <c r="B49" s="312" t="s">
        <v>300</v>
      </c>
      <c r="C49" s="313"/>
      <c r="D49" s="156">
        <v>35</v>
      </c>
      <c r="E49" s="157"/>
      <c r="F49" s="157"/>
      <c r="G49" s="158">
        <f t="shared" si="0"/>
        <v>0</v>
      </c>
      <c r="H49" s="159"/>
    </row>
    <row r="50" spans="1:8" ht="12.75">
      <c r="A50" s="16" t="s">
        <v>301</v>
      </c>
      <c r="B50" s="325" t="s">
        <v>302</v>
      </c>
      <c r="C50" s="326"/>
      <c r="D50" s="106">
        <v>36</v>
      </c>
      <c r="E50" s="31">
        <v>1415</v>
      </c>
      <c r="F50" s="31">
        <v>537</v>
      </c>
      <c r="G50" s="29">
        <f t="shared" si="0"/>
        <v>878</v>
      </c>
      <c r="H50" s="80">
        <v>1514</v>
      </c>
    </row>
    <row r="51" spans="1:8" ht="12.75">
      <c r="A51" s="155" t="s">
        <v>303</v>
      </c>
      <c r="B51" s="312" t="s">
        <v>304</v>
      </c>
      <c r="C51" s="313"/>
      <c r="D51" s="156">
        <v>37</v>
      </c>
      <c r="E51" s="157"/>
      <c r="F51" s="157"/>
      <c r="G51" s="158">
        <f t="shared" si="0"/>
        <v>0</v>
      </c>
      <c r="H51" s="159"/>
    </row>
    <row r="52" spans="1:8" ht="12.75">
      <c r="A52" s="16" t="s">
        <v>305</v>
      </c>
      <c r="B52" s="325" t="s">
        <v>226</v>
      </c>
      <c r="C52" s="326"/>
      <c r="D52" s="106">
        <v>38</v>
      </c>
      <c r="E52" s="31">
        <v>2808516</v>
      </c>
      <c r="F52" s="31"/>
      <c r="G52" s="29">
        <f t="shared" si="0"/>
        <v>2808516</v>
      </c>
      <c r="H52" s="80">
        <v>2893349</v>
      </c>
    </row>
    <row r="53" spans="1:8" ht="22.5" customHeight="1">
      <c r="A53" s="155"/>
      <c r="B53" s="343" t="s">
        <v>306</v>
      </c>
      <c r="C53" s="344"/>
      <c r="D53" s="161">
        <v>39</v>
      </c>
      <c r="E53" s="162">
        <f>SUM(E54+E60+E69+E72+E73)</f>
        <v>28783251</v>
      </c>
      <c r="F53" s="162">
        <f>SUM(F54+F60+F69+F72+F73)</f>
        <v>8077183</v>
      </c>
      <c r="G53" s="162">
        <f t="shared" si="0"/>
        <v>20706068</v>
      </c>
      <c r="H53" s="163">
        <f>SUM(H54+H60+H69+H72+H73)</f>
        <v>15171967</v>
      </c>
    </row>
    <row r="54" spans="1:8" s="86" customFormat="1" ht="12.75">
      <c r="A54" s="16" t="s">
        <v>307</v>
      </c>
      <c r="B54" s="341" t="s">
        <v>308</v>
      </c>
      <c r="C54" s="342"/>
      <c r="D54" s="131">
        <v>40</v>
      </c>
      <c r="E54" s="108">
        <f>SUM(E55:E59)</f>
        <v>24731465</v>
      </c>
      <c r="F54" s="108">
        <f>SUM(F55:F59)</f>
        <v>8077183</v>
      </c>
      <c r="G54" s="108">
        <f t="shared" si="0"/>
        <v>16654282</v>
      </c>
      <c r="H54" s="130">
        <f>SUM(H55:H59)</f>
        <v>14497465</v>
      </c>
    </row>
    <row r="55" spans="1:8" ht="12.75">
      <c r="A55" s="155" t="s">
        <v>309</v>
      </c>
      <c r="B55" s="316" t="s">
        <v>310</v>
      </c>
      <c r="C55" s="317"/>
      <c r="D55" s="156">
        <v>41</v>
      </c>
      <c r="E55" s="157"/>
      <c r="F55" s="157"/>
      <c r="G55" s="158">
        <f t="shared" si="0"/>
        <v>0</v>
      </c>
      <c r="H55" s="159"/>
    </row>
    <row r="56" spans="1:8" ht="12.75">
      <c r="A56" s="16" t="s">
        <v>311</v>
      </c>
      <c r="B56" s="339" t="s">
        <v>312</v>
      </c>
      <c r="C56" s="340"/>
      <c r="D56" s="106">
        <v>42</v>
      </c>
      <c r="E56" s="31">
        <v>17141329</v>
      </c>
      <c r="F56" s="31">
        <v>3829758</v>
      </c>
      <c r="G56" s="29">
        <f t="shared" si="0"/>
        <v>13311571</v>
      </c>
      <c r="H56" s="80">
        <v>11463828</v>
      </c>
    </row>
    <row r="57" spans="1:8" ht="12.75">
      <c r="A57" s="155" t="s">
        <v>313</v>
      </c>
      <c r="B57" s="316" t="s">
        <v>314</v>
      </c>
      <c r="C57" s="317"/>
      <c r="D57" s="156">
        <v>43</v>
      </c>
      <c r="E57" s="157">
        <v>7284368</v>
      </c>
      <c r="F57" s="157">
        <v>4231168</v>
      </c>
      <c r="G57" s="158">
        <f t="shared" si="0"/>
        <v>3053200</v>
      </c>
      <c r="H57" s="159">
        <v>2528191</v>
      </c>
    </row>
    <row r="58" spans="1:8" ht="12.75">
      <c r="A58" s="16" t="s">
        <v>315</v>
      </c>
      <c r="B58" s="339" t="s">
        <v>316</v>
      </c>
      <c r="C58" s="340"/>
      <c r="D58" s="106">
        <v>44</v>
      </c>
      <c r="E58" s="31"/>
      <c r="F58" s="31"/>
      <c r="G58" s="29">
        <f t="shared" si="0"/>
        <v>0</v>
      </c>
      <c r="H58" s="80">
        <v>43406</v>
      </c>
    </row>
    <row r="59" spans="1:8" ht="12.75">
      <c r="A59" s="155" t="s">
        <v>317</v>
      </c>
      <c r="B59" s="316" t="s">
        <v>327</v>
      </c>
      <c r="C59" s="317"/>
      <c r="D59" s="156">
        <v>45</v>
      </c>
      <c r="E59" s="157">
        <v>305768</v>
      </c>
      <c r="F59" s="157">
        <v>16257</v>
      </c>
      <c r="G59" s="158">
        <f t="shared" si="0"/>
        <v>289511</v>
      </c>
      <c r="H59" s="159">
        <v>462040</v>
      </c>
    </row>
    <row r="60" spans="1:8" ht="12.75">
      <c r="A60" s="16">
        <v>23</v>
      </c>
      <c r="B60" s="325" t="s">
        <v>328</v>
      </c>
      <c r="C60" s="326"/>
      <c r="D60" s="106">
        <v>46</v>
      </c>
      <c r="E60" s="29">
        <f>SUM(E61:E68)</f>
        <v>0</v>
      </c>
      <c r="F60" s="29">
        <f>SUM(F61:F68)</f>
        <v>0</v>
      </c>
      <c r="G60" s="29">
        <f t="shared" si="0"/>
        <v>0</v>
      </c>
      <c r="H60" s="79">
        <f>SUM(H61:H68)</f>
        <v>0</v>
      </c>
    </row>
    <row r="61" spans="1:8" ht="12.75">
      <c r="A61" s="155" t="s">
        <v>318</v>
      </c>
      <c r="B61" s="316" t="s">
        <v>329</v>
      </c>
      <c r="C61" s="317"/>
      <c r="D61" s="156">
        <v>47</v>
      </c>
      <c r="E61" s="164"/>
      <c r="F61" s="164"/>
      <c r="G61" s="158">
        <f t="shared" si="0"/>
        <v>0</v>
      </c>
      <c r="H61" s="165"/>
    </row>
    <row r="62" spans="1:8" ht="12.75">
      <c r="A62" s="16" t="s">
        <v>319</v>
      </c>
      <c r="B62" s="339" t="s">
        <v>330</v>
      </c>
      <c r="C62" s="340"/>
      <c r="D62" s="107">
        <v>48</v>
      </c>
      <c r="E62" s="31"/>
      <c r="F62" s="31"/>
      <c r="G62" s="29">
        <f t="shared" si="0"/>
        <v>0</v>
      </c>
      <c r="H62" s="80"/>
    </row>
    <row r="63" spans="1:8" ht="12.75">
      <c r="A63" s="160" t="s">
        <v>320</v>
      </c>
      <c r="B63" s="316" t="s">
        <v>331</v>
      </c>
      <c r="C63" s="317"/>
      <c r="D63" s="156">
        <v>49</v>
      </c>
      <c r="E63" s="157"/>
      <c r="F63" s="157"/>
      <c r="G63" s="158">
        <f t="shared" si="0"/>
        <v>0</v>
      </c>
      <c r="H63" s="159"/>
    </row>
    <row r="64" spans="1:8" ht="22.5" customHeight="1">
      <c r="A64" s="16" t="s">
        <v>321</v>
      </c>
      <c r="B64" s="339" t="s">
        <v>332</v>
      </c>
      <c r="C64" s="340"/>
      <c r="D64" s="106">
        <v>50</v>
      </c>
      <c r="E64" s="31"/>
      <c r="F64" s="31"/>
      <c r="G64" s="29">
        <f t="shared" si="0"/>
        <v>0</v>
      </c>
      <c r="H64" s="80"/>
    </row>
    <row r="65" spans="1:8" ht="22.5" customHeight="1">
      <c r="A65" s="155" t="s">
        <v>322</v>
      </c>
      <c r="B65" s="316" t="s">
        <v>502</v>
      </c>
      <c r="C65" s="317"/>
      <c r="D65" s="156">
        <v>51</v>
      </c>
      <c r="E65" s="157"/>
      <c r="F65" s="157"/>
      <c r="G65" s="158">
        <f t="shared" si="0"/>
        <v>0</v>
      </c>
      <c r="H65" s="159"/>
    </row>
    <row r="66" spans="1:8" ht="12.75">
      <c r="A66" s="16" t="s">
        <v>323</v>
      </c>
      <c r="B66" s="339" t="s">
        <v>333</v>
      </c>
      <c r="C66" s="340"/>
      <c r="D66" s="106">
        <v>52</v>
      </c>
      <c r="E66" s="31"/>
      <c r="F66" s="31"/>
      <c r="G66" s="29">
        <f t="shared" si="0"/>
        <v>0</v>
      </c>
      <c r="H66" s="80"/>
    </row>
    <row r="67" spans="1:8" ht="22.5" customHeight="1">
      <c r="A67" s="155">
        <v>237</v>
      </c>
      <c r="B67" s="316" t="s">
        <v>601</v>
      </c>
      <c r="C67" s="317"/>
      <c r="D67" s="156">
        <v>53</v>
      </c>
      <c r="E67" s="157"/>
      <c r="F67" s="157"/>
      <c r="G67" s="158">
        <f t="shared" si="0"/>
        <v>0</v>
      </c>
      <c r="H67" s="159"/>
    </row>
    <row r="68" spans="1:8" ht="12.75">
      <c r="A68" s="16" t="s">
        <v>324</v>
      </c>
      <c r="B68" s="339" t="s">
        <v>334</v>
      </c>
      <c r="C68" s="340"/>
      <c r="D68" s="106">
        <v>54</v>
      </c>
      <c r="E68" s="31"/>
      <c r="F68" s="31"/>
      <c r="G68" s="29">
        <f t="shared" si="0"/>
        <v>0</v>
      </c>
      <c r="H68" s="80"/>
    </row>
    <row r="69" spans="1:8" ht="12.75">
      <c r="A69" s="155">
        <v>24</v>
      </c>
      <c r="B69" s="312" t="s">
        <v>335</v>
      </c>
      <c r="C69" s="313"/>
      <c r="D69" s="156">
        <v>55</v>
      </c>
      <c r="E69" s="158">
        <f>E70+E71</f>
        <v>1621432</v>
      </c>
      <c r="F69" s="158">
        <f>F70+F71</f>
        <v>0</v>
      </c>
      <c r="G69" s="158">
        <f t="shared" si="0"/>
        <v>1621432</v>
      </c>
      <c r="H69" s="166">
        <f>H70+H71</f>
        <v>360266</v>
      </c>
    </row>
    <row r="70" spans="1:8" ht="12.75">
      <c r="A70" s="17">
        <v>240</v>
      </c>
      <c r="B70" s="339" t="s">
        <v>343</v>
      </c>
      <c r="C70" s="340"/>
      <c r="D70" s="106">
        <v>56</v>
      </c>
      <c r="E70" s="31"/>
      <c r="F70" s="31"/>
      <c r="G70" s="29">
        <f t="shared" si="0"/>
        <v>0</v>
      </c>
      <c r="H70" s="80"/>
    </row>
    <row r="71" spans="1:8" ht="12.75">
      <c r="A71" s="155" t="s">
        <v>325</v>
      </c>
      <c r="B71" s="316" t="s">
        <v>336</v>
      </c>
      <c r="C71" s="317"/>
      <c r="D71" s="156">
        <v>57</v>
      </c>
      <c r="E71" s="157">
        <v>1621432</v>
      </c>
      <c r="F71" s="157"/>
      <c r="G71" s="158">
        <f t="shared" si="0"/>
        <v>1621432</v>
      </c>
      <c r="H71" s="159">
        <v>360266</v>
      </c>
    </row>
    <row r="72" spans="1:8" ht="12.75">
      <c r="A72" s="16" t="s">
        <v>548</v>
      </c>
      <c r="B72" s="325" t="s">
        <v>337</v>
      </c>
      <c r="C72" s="326"/>
      <c r="D72" s="106">
        <v>58</v>
      </c>
      <c r="E72" s="31"/>
      <c r="F72" s="31"/>
      <c r="G72" s="29">
        <f t="shared" si="0"/>
        <v>0</v>
      </c>
      <c r="H72" s="80"/>
    </row>
    <row r="73" spans="1:8" ht="21">
      <c r="A73" s="160" t="s">
        <v>326</v>
      </c>
      <c r="B73" s="312" t="s">
        <v>338</v>
      </c>
      <c r="C73" s="313"/>
      <c r="D73" s="156">
        <v>59</v>
      </c>
      <c r="E73" s="157">
        <v>2430354</v>
      </c>
      <c r="F73" s="157"/>
      <c r="G73" s="158">
        <f t="shared" si="0"/>
        <v>2430354</v>
      </c>
      <c r="H73" s="159">
        <v>314236</v>
      </c>
    </row>
    <row r="74" spans="1:8" ht="12.75">
      <c r="A74" s="16">
        <v>288</v>
      </c>
      <c r="B74" s="314" t="s">
        <v>339</v>
      </c>
      <c r="C74" s="315"/>
      <c r="D74" s="131">
        <v>60</v>
      </c>
      <c r="E74" s="109"/>
      <c r="F74" s="109"/>
      <c r="G74" s="110">
        <f t="shared" si="0"/>
        <v>0</v>
      </c>
      <c r="H74" s="111"/>
    </row>
    <row r="75" spans="1:8" ht="12.75">
      <c r="A75" s="155">
        <v>29</v>
      </c>
      <c r="B75" s="301" t="s">
        <v>340</v>
      </c>
      <c r="C75" s="302"/>
      <c r="D75" s="161">
        <v>61</v>
      </c>
      <c r="E75" s="167"/>
      <c r="F75" s="167"/>
      <c r="G75" s="162">
        <f t="shared" si="0"/>
        <v>0</v>
      </c>
      <c r="H75" s="168"/>
    </row>
    <row r="76" spans="1:8" ht="12.75">
      <c r="A76" s="17"/>
      <c r="B76" s="332" t="s">
        <v>341</v>
      </c>
      <c r="C76" s="306"/>
      <c r="D76" s="131">
        <v>62</v>
      </c>
      <c r="E76" s="110">
        <f>E15+E45+E75</f>
        <v>2059653500</v>
      </c>
      <c r="F76" s="110">
        <f>F15+F45+F75</f>
        <v>1685758236</v>
      </c>
      <c r="G76" s="110">
        <f>E76-F76</f>
        <v>373895264</v>
      </c>
      <c r="H76" s="112">
        <f>H15+H45+H75</f>
        <v>367447463</v>
      </c>
    </row>
    <row r="77" spans="1:8" ht="12.75">
      <c r="A77" s="155" t="s">
        <v>342</v>
      </c>
      <c r="B77" s="301" t="s">
        <v>344</v>
      </c>
      <c r="C77" s="302"/>
      <c r="D77" s="161">
        <v>63</v>
      </c>
      <c r="E77" s="167">
        <v>198912826</v>
      </c>
      <c r="F77" s="167">
        <v>1522594</v>
      </c>
      <c r="G77" s="162">
        <f>E77-F77</f>
        <v>197390232</v>
      </c>
      <c r="H77" s="168">
        <v>131750844</v>
      </c>
    </row>
    <row r="78" spans="1:8" ht="12.75">
      <c r="A78" s="18"/>
      <c r="B78" s="337" t="s">
        <v>345</v>
      </c>
      <c r="C78" s="338"/>
      <c r="D78" s="134">
        <v>64</v>
      </c>
      <c r="E78" s="113">
        <f>E76+E77</f>
        <v>2258566326</v>
      </c>
      <c r="F78" s="113">
        <f>F76+F77</f>
        <v>1687280830</v>
      </c>
      <c r="G78" s="113">
        <f t="shared" si="0"/>
        <v>571285496</v>
      </c>
      <c r="H78" s="114">
        <f>H76+H77</f>
        <v>499198307</v>
      </c>
    </row>
    <row r="79" spans="1:8" ht="12.75">
      <c r="A79" s="372"/>
      <c r="B79" s="372"/>
      <c r="C79" s="372"/>
      <c r="D79" s="372"/>
      <c r="E79" s="372"/>
      <c r="F79" s="372"/>
      <c r="G79" s="372"/>
      <c r="H79" s="372"/>
    </row>
    <row r="80" spans="1:8" ht="22.5" customHeight="1">
      <c r="A80" s="122"/>
      <c r="B80" s="119" t="s">
        <v>235</v>
      </c>
      <c r="C80" s="119"/>
      <c r="D80" s="230"/>
      <c r="E80" s="356" t="s">
        <v>845</v>
      </c>
      <c r="F80" s="357"/>
      <c r="G80" s="356" t="s">
        <v>846</v>
      </c>
      <c r="H80" s="375"/>
    </row>
    <row r="81" spans="1:8" ht="14.25" customHeight="1">
      <c r="A81" s="160"/>
      <c r="B81" s="301" t="s">
        <v>346</v>
      </c>
      <c r="C81" s="302"/>
      <c r="D81" s="169">
        <v>101</v>
      </c>
      <c r="E81" s="319">
        <f>E82-E89+E90+E91+E94+E95-E96+E97-E102</f>
        <v>234239553</v>
      </c>
      <c r="F81" s="331"/>
      <c r="G81" s="335">
        <f>G82-G89+G90+G91+G94+G95-G96+G97-G102</f>
        <v>245825150</v>
      </c>
      <c r="H81" s="336"/>
    </row>
    <row r="82" spans="1:8" ht="12.75">
      <c r="A82" s="17">
        <v>30</v>
      </c>
      <c r="B82" s="314" t="s">
        <v>347</v>
      </c>
      <c r="C82" s="315"/>
      <c r="D82" s="135">
        <v>102</v>
      </c>
      <c r="E82" s="299">
        <f>SUM(E83:F88)</f>
        <v>245305786</v>
      </c>
      <c r="F82" s="296"/>
      <c r="G82" s="299">
        <f>SUM(G83:H88)</f>
        <v>245305786</v>
      </c>
      <c r="H82" s="300"/>
    </row>
    <row r="83" spans="1:8" ht="12.75">
      <c r="A83" s="160">
        <v>300</v>
      </c>
      <c r="B83" s="312" t="s">
        <v>348</v>
      </c>
      <c r="C83" s="313"/>
      <c r="D83" s="170">
        <v>103</v>
      </c>
      <c r="E83" s="308">
        <v>245305786</v>
      </c>
      <c r="F83" s="309"/>
      <c r="G83" s="308">
        <v>245305786</v>
      </c>
      <c r="H83" s="322"/>
    </row>
    <row r="84" spans="1:8" ht="12.75">
      <c r="A84" s="17">
        <v>302</v>
      </c>
      <c r="B84" s="325" t="s">
        <v>387</v>
      </c>
      <c r="C84" s="326"/>
      <c r="D84" s="12">
        <v>104</v>
      </c>
      <c r="E84" s="310"/>
      <c r="F84" s="311"/>
      <c r="G84" s="310"/>
      <c r="H84" s="321"/>
    </row>
    <row r="85" spans="1:8" ht="12.75">
      <c r="A85" s="160">
        <v>303</v>
      </c>
      <c r="B85" s="312" t="s">
        <v>349</v>
      </c>
      <c r="C85" s="313"/>
      <c r="D85" s="170">
        <v>105</v>
      </c>
      <c r="E85" s="308"/>
      <c r="F85" s="309"/>
      <c r="G85" s="308"/>
      <c r="H85" s="322"/>
    </row>
    <row r="86" spans="1:8" ht="12.75">
      <c r="A86" s="17">
        <v>304</v>
      </c>
      <c r="B86" s="325" t="s">
        <v>227</v>
      </c>
      <c r="C86" s="326"/>
      <c r="D86" s="12">
        <v>106</v>
      </c>
      <c r="E86" s="310"/>
      <c r="F86" s="311"/>
      <c r="G86" s="310"/>
      <c r="H86" s="321"/>
    </row>
    <row r="87" spans="1:8" ht="12.75">
      <c r="A87" s="160">
        <v>305</v>
      </c>
      <c r="B87" s="312" t="s">
        <v>228</v>
      </c>
      <c r="C87" s="313"/>
      <c r="D87" s="170">
        <v>107</v>
      </c>
      <c r="E87" s="308"/>
      <c r="F87" s="309"/>
      <c r="G87" s="308"/>
      <c r="H87" s="322"/>
    </row>
    <row r="88" spans="1:8" ht="12.75">
      <c r="A88" s="17">
        <v>306</v>
      </c>
      <c r="B88" s="325" t="s">
        <v>350</v>
      </c>
      <c r="C88" s="326"/>
      <c r="D88" s="12">
        <v>108</v>
      </c>
      <c r="E88" s="310"/>
      <c r="F88" s="311"/>
      <c r="G88" s="310"/>
      <c r="H88" s="321"/>
    </row>
    <row r="89" spans="1:8" ht="12.75">
      <c r="A89" s="160">
        <v>31</v>
      </c>
      <c r="B89" s="343" t="s">
        <v>489</v>
      </c>
      <c r="C89" s="344"/>
      <c r="D89" s="169">
        <v>109</v>
      </c>
      <c r="E89" s="333"/>
      <c r="F89" s="366"/>
      <c r="G89" s="333"/>
      <c r="H89" s="334"/>
    </row>
    <row r="90" spans="1:8" ht="12.75">
      <c r="A90" s="17">
        <v>320</v>
      </c>
      <c r="B90" s="314" t="s">
        <v>490</v>
      </c>
      <c r="C90" s="315"/>
      <c r="D90" s="135">
        <v>110</v>
      </c>
      <c r="E90" s="323"/>
      <c r="F90" s="330"/>
      <c r="G90" s="323"/>
      <c r="H90" s="324"/>
    </row>
    <row r="91" spans="1:8" ht="12.75">
      <c r="A91" s="160" t="s">
        <v>371</v>
      </c>
      <c r="B91" s="343" t="s">
        <v>491</v>
      </c>
      <c r="C91" s="344"/>
      <c r="D91" s="169">
        <v>111</v>
      </c>
      <c r="E91" s="319">
        <f>E92+E93</f>
        <v>0</v>
      </c>
      <c r="F91" s="331"/>
      <c r="G91" s="319">
        <f>G92+G93</f>
        <v>0</v>
      </c>
      <c r="H91" s="320"/>
    </row>
    <row r="92" spans="1:8" ht="12.75">
      <c r="A92" s="17">
        <v>321</v>
      </c>
      <c r="B92" s="325" t="s">
        <v>229</v>
      </c>
      <c r="C92" s="326"/>
      <c r="D92" s="12">
        <v>112</v>
      </c>
      <c r="E92" s="310"/>
      <c r="F92" s="311"/>
      <c r="G92" s="310"/>
      <c r="H92" s="321"/>
    </row>
    <row r="93" spans="1:8" ht="12.75">
      <c r="A93" s="160">
        <v>322</v>
      </c>
      <c r="B93" s="312" t="s">
        <v>351</v>
      </c>
      <c r="C93" s="313"/>
      <c r="D93" s="170">
        <v>113</v>
      </c>
      <c r="E93" s="308"/>
      <c r="F93" s="309"/>
      <c r="G93" s="308"/>
      <c r="H93" s="322"/>
    </row>
    <row r="94" spans="1:8" ht="21">
      <c r="A94" s="17" t="s">
        <v>372</v>
      </c>
      <c r="B94" s="314" t="s">
        <v>352</v>
      </c>
      <c r="C94" s="315"/>
      <c r="D94" s="135">
        <v>114</v>
      </c>
      <c r="E94" s="323">
        <v>148540567</v>
      </c>
      <c r="F94" s="330"/>
      <c r="G94" s="323">
        <v>148540567</v>
      </c>
      <c r="H94" s="324"/>
    </row>
    <row r="95" spans="1:8" ht="22.5" customHeight="1">
      <c r="A95" s="160">
        <v>332</v>
      </c>
      <c r="B95" s="343" t="s">
        <v>353</v>
      </c>
      <c r="C95" s="344"/>
      <c r="D95" s="169">
        <v>115</v>
      </c>
      <c r="E95" s="333"/>
      <c r="F95" s="366"/>
      <c r="G95" s="333"/>
      <c r="H95" s="334"/>
    </row>
    <row r="96" spans="1:8" ht="22.5" customHeight="1">
      <c r="A96" s="17">
        <v>333</v>
      </c>
      <c r="B96" s="314" t="s">
        <v>501</v>
      </c>
      <c r="C96" s="315"/>
      <c r="D96" s="135">
        <v>116</v>
      </c>
      <c r="E96" s="323"/>
      <c r="F96" s="330"/>
      <c r="G96" s="323"/>
      <c r="H96" s="324"/>
    </row>
    <row r="97" spans="1:8" ht="12.75">
      <c r="A97" s="160">
        <v>34</v>
      </c>
      <c r="B97" s="343" t="s">
        <v>388</v>
      </c>
      <c r="C97" s="344"/>
      <c r="D97" s="169">
        <v>117</v>
      </c>
      <c r="E97" s="319">
        <f>SUM(E98:F101)</f>
        <v>0</v>
      </c>
      <c r="F97" s="331"/>
      <c r="G97" s="319">
        <f>SUM(G98:H101)</f>
        <v>0</v>
      </c>
      <c r="H97" s="320"/>
    </row>
    <row r="98" spans="1:8" ht="12.75">
      <c r="A98" s="17">
        <v>340</v>
      </c>
      <c r="B98" s="325" t="s">
        <v>389</v>
      </c>
      <c r="C98" s="326"/>
      <c r="D98" s="12">
        <v>118</v>
      </c>
      <c r="E98" s="310"/>
      <c r="F98" s="311"/>
      <c r="G98" s="310"/>
      <c r="H98" s="321"/>
    </row>
    <row r="99" spans="1:8" ht="12.75">
      <c r="A99" s="160">
        <v>341</v>
      </c>
      <c r="B99" s="312" t="s">
        <v>230</v>
      </c>
      <c r="C99" s="313"/>
      <c r="D99" s="170">
        <v>119</v>
      </c>
      <c r="E99" s="308"/>
      <c r="F99" s="309"/>
      <c r="G99" s="308"/>
      <c r="H99" s="322"/>
    </row>
    <row r="100" spans="1:8" ht="12.75">
      <c r="A100" s="17">
        <v>342</v>
      </c>
      <c r="B100" s="325" t="s">
        <v>390</v>
      </c>
      <c r="C100" s="326"/>
      <c r="D100" s="12">
        <v>120</v>
      </c>
      <c r="E100" s="310"/>
      <c r="F100" s="311"/>
      <c r="G100" s="310"/>
      <c r="H100" s="321"/>
    </row>
    <row r="101" spans="1:8" ht="12.75">
      <c r="A101" s="160">
        <v>343</v>
      </c>
      <c r="B101" s="312" t="s">
        <v>354</v>
      </c>
      <c r="C101" s="313"/>
      <c r="D101" s="170">
        <v>121</v>
      </c>
      <c r="E101" s="308"/>
      <c r="F101" s="309"/>
      <c r="G101" s="308"/>
      <c r="H101" s="322"/>
    </row>
    <row r="102" spans="1:8" ht="12.75">
      <c r="A102" s="17">
        <v>35</v>
      </c>
      <c r="B102" s="314" t="s">
        <v>492</v>
      </c>
      <c r="C102" s="315"/>
      <c r="D102" s="135">
        <v>122</v>
      </c>
      <c r="E102" s="299">
        <f>E103+E104</f>
        <v>159606800</v>
      </c>
      <c r="F102" s="296"/>
      <c r="G102" s="299">
        <f>G103+G104</f>
        <v>148021203</v>
      </c>
      <c r="H102" s="300"/>
    </row>
    <row r="103" spans="1:8" ht="12.75">
      <c r="A103" s="160">
        <v>350</v>
      </c>
      <c r="B103" s="312" t="s">
        <v>355</v>
      </c>
      <c r="C103" s="313"/>
      <c r="D103" s="170">
        <v>123</v>
      </c>
      <c r="E103" s="308">
        <v>148021203</v>
      </c>
      <c r="F103" s="309"/>
      <c r="G103" s="308">
        <v>121514148</v>
      </c>
      <c r="H103" s="322"/>
    </row>
    <row r="104" spans="1:8" ht="12.75">
      <c r="A104" s="17">
        <v>351</v>
      </c>
      <c r="B104" s="325" t="s">
        <v>231</v>
      </c>
      <c r="C104" s="326"/>
      <c r="D104" s="12">
        <v>124</v>
      </c>
      <c r="E104" s="310">
        <v>11585597</v>
      </c>
      <c r="F104" s="311"/>
      <c r="G104" s="310">
        <v>26507055</v>
      </c>
      <c r="H104" s="321"/>
    </row>
    <row r="105" spans="1:8" ht="12.75">
      <c r="A105" s="160">
        <v>40</v>
      </c>
      <c r="B105" s="301" t="s">
        <v>391</v>
      </c>
      <c r="C105" s="302"/>
      <c r="D105" s="169">
        <v>125</v>
      </c>
      <c r="E105" s="319">
        <f>SUM(E106:F111)</f>
        <v>7963919</v>
      </c>
      <c r="F105" s="331"/>
      <c r="G105" s="319">
        <f>SUM(G106:H111)</f>
        <v>8149719</v>
      </c>
      <c r="H105" s="320"/>
    </row>
    <row r="106" spans="1:8" ht="12.75">
      <c r="A106" s="17">
        <v>400</v>
      </c>
      <c r="B106" s="325" t="s">
        <v>356</v>
      </c>
      <c r="C106" s="326"/>
      <c r="D106" s="12">
        <v>126</v>
      </c>
      <c r="E106" s="310"/>
      <c r="F106" s="311"/>
      <c r="G106" s="310"/>
      <c r="H106" s="321"/>
    </row>
    <row r="107" spans="1:8" ht="12.75">
      <c r="A107" s="160">
        <v>401</v>
      </c>
      <c r="B107" s="312" t="s">
        <v>357</v>
      </c>
      <c r="C107" s="313"/>
      <c r="D107" s="170">
        <v>127</v>
      </c>
      <c r="E107" s="308"/>
      <c r="F107" s="309"/>
      <c r="G107" s="308"/>
      <c r="H107" s="322"/>
    </row>
    <row r="108" spans="1:8" ht="12.75">
      <c r="A108" s="17">
        <v>402</v>
      </c>
      <c r="B108" s="325" t="s">
        <v>358</v>
      </c>
      <c r="C108" s="326"/>
      <c r="D108" s="12">
        <v>128</v>
      </c>
      <c r="E108" s="310"/>
      <c r="F108" s="311"/>
      <c r="G108" s="310"/>
      <c r="H108" s="321"/>
    </row>
    <row r="109" spans="1:8" ht="12.75">
      <c r="A109" s="160">
        <v>403</v>
      </c>
      <c r="B109" s="312" t="s">
        <v>359</v>
      </c>
      <c r="C109" s="313"/>
      <c r="D109" s="170">
        <v>129</v>
      </c>
      <c r="E109" s="308"/>
      <c r="F109" s="309"/>
      <c r="G109" s="308"/>
      <c r="H109" s="322"/>
    </row>
    <row r="110" spans="1:8" ht="12.75">
      <c r="A110" s="17">
        <v>404</v>
      </c>
      <c r="B110" s="325" t="s">
        <v>360</v>
      </c>
      <c r="C110" s="326"/>
      <c r="D110" s="12">
        <v>130</v>
      </c>
      <c r="E110" s="310">
        <v>1873180</v>
      </c>
      <c r="F110" s="311"/>
      <c r="G110" s="310">
        <v>1949292</v>
      </c>
      <c r="H110" s="321"/>
    </row>
    <row r="111" spans="1:8" ht="12.75">
      <c r="A111" s="160">
        <v>405</v>
      </c>
      <c r="B111" s="312" t="s">
        <v>392</v>
      </c>
      <c r="C111" s="313"/>
      <c r="D111" s="170">
        <v>131</v>
      </c>
      <c r="E111" s="308">
        <v>6090739</v>
      </c>
      <c r="F111" s="309"/>
      <c r="G111" s="308">
        <v>6200427</v>
      </c>
      <c r="H111" s="322"/>
    </row>
    <row r="112" spans="1:8" ht="14.25" customHeight="1">
      <c r="A112" s="17"/>
      <c r="B112" s="332" t="s">
        <v>361</v>
      </c>
      <c r="C112" s="306"/>
      <c r="D112" s="135">
        <v>132</v>
      </c>
      <c r="E112" s="299">
        <f>E113+E122</f>
        <v>131691792</v>
      </c>
      <c r="F112" s="296"/>
      <c r="G112" s="299">
        <f>G113+G122</f>
        <v>113472634</v>
      </c>
      <c r="H112" s="300"/>
    </row>
    <row r="113" spans="1:8" ht="12.75">
      <c r="A113" s="160" t="s">
        <v>373</v>
      </c>
      <c r="B113" s="343" t="s">
        <v>483</v>
      </c>
      <c r="C113" s="344"/>
      <c r="D113" s="169">
        <v>133</v>
      </c>
      <c r="E113" s="319">
        <f>SUM(E114:F121)</f>
        <v>69240566</v>
      </c>
      <c r="F113" s="331"/>
      <c r="G113" s="319">
        <f>SUM(G114:H121)</f>
        <v>54642973</v>
      </c>
      <c r="H113" s="320"/>
    </row>
    <row r="114" spans="1:8" ht="12.75">
      <c r="A114" s="17">
        <v>410</v>
      </c>
      <c r="B114" s="325" t="s">
        <v>232</v>
      </c>
      <c r="C114" s="326"/>
      <c r="D114" s="12">
        <v>134</v>
      </c>
      <c r="E114" s="310"/>
      <c r="F114" s="311"/>
      <c r="G114" s="310"/>
      <c r="H114" s="321"/>
    </row>
    <row r="115" spans="1:8" ht="12.75">
      <c r="A115" s="160">
        <v>411</v>
      </c>
      <c r="B115" s="312" t="s">
        <v>233</v>
      </c>
      <c r="C115" s="313"/>
      <c r="D115" s="170">
        <v>135</v>
      </c>
      <c r="E115" s="308"/>
      <c r="F115" s="309"/>
      <c r="G115" s="308"/>
      <c r="H115" s="322"/>
    </row>
    <row r="116" spans="1:8" ht="12.75">
      <c r="A116" s="17">
        <v>412</v>
      </c>
      <c r="B116" s="325" t="s">
        <v>393</v>
      </c>
      <c r="C116" s="326"/>
      <c r="D116" s="12">
        <v>136</v>
      </c>
      <c r="E116" s="310"/>
      <c r="F116" s="311"/>
      <c r="G116" s="310"/>
      <c r="H116" s="321"/>
    </row>
    <row r="117" spans="1:8" ht="12.75">
      <c r="A117" s="160" t="s">
        <v>374</v>
      </c>
      <c r="B117" s="312" t="s">
        <v>234</v>
      </c>
      <c r="C117" s="313"/>
      <c r="D117" s="170">
        <v>137</v>
      </c>
      <c r="E117" s="308">
        <v>69240566</v>
      </c>
      <c r="F117" s="309"/>
      <c r="G117" s="308">
        <v>54642973</v>
      </c>
      <c r="H117" s="322"/>
    </row>
    <row r="118" spans="1:8" ht="12.75">
      <c r="A118" s="17" t="s">
        <v>375</v>
      </c>
      <c r="B118" s="325" t="s">
        <v>394</v>
      </c>
      <c r="C118" s="326"/>
      <c r="D118" s="12">
        <v>138</v>
      </c>
      <c r="E118" s="310"/>
      <c r="F118" s="311"/>
      <c r="G118" s="310"/>
      <c r="H118" s="321"/>
    </row>
    <row r="119" spans="1:8" ht="12.75">
      <c r="A119" s="160">
        <v>417</v>
      </c>
      <c r="B119" s="312" t="s">
        <v>395</v>
      </c>
      <c r="C119" s="313"/>
      <c r="D119" s="170">
        <v>139</v>
      </c>
      <c r="E119" s="308"/>
      <c r="F119" s="309"/>
      <c r="G119" s="308"/>
      <c r="H119" s="322"/>
    </row>
    <row r="120" spans="1:8" ht="12.75">
      <c r="A120" s="17">
        <v>418</v>
      </c>
      <c r="B120" s="325" t="s">
        <v>362</v>
      </c>
      <c r="C120" s="326"/>
      <c r="D120" s="12">
        <v>140</v>
      </c>
      <c r="E120" s="310"/>
      <c r="F120" s="311"/>
      <c r="G120" s="310"/>
      <c r="H120" s="321"/>
    </row>
    <row r="121" spans="1:8" ht="12.75">
      <c r="A121" s="160">
        <v>419</v>
      </c>
      <c r="B121" s="312" t="s">
        <v>396</v>
      </c>
      <c r="C121" s="313"/>
      <c r="D121" s="170">
        <v>141</v>
      </c>
      <c r="E121" s="308"/>
      <c r="F121" s="309"/>
      <c r="G121" s="308"/>
      <c r="H121" s="322"/>
    </row>
    <row r="122" spans="1:8" ht="22.5" customHeight="1">
      <c r="A122" s="17" t="s">
        <v>376</v>
      </c>
      <c r="B122" s="314" t="s">
        <v>493</v>
      </c>
      <c r="C122" s="315"/>
      <c r="D122" s="135">
        <v>142</v>
      </c>
      <c r="E122" s="299">
        <f>E123+E128+E133+E134+E135+E136+E137+E138+E139+E140</f>
        <v>62451226</v>
      </c>
      <c r="F122" s="296"/>
      <c r="G122" s="299">
        <f>G123+G128+G133+G134+G135+G136+G137+G138+G139+G140</f>
        <v>58829661</v>
      </c>
      <c r="H122" s="300"/>
    </row>
    <row r="123" spans="1:8" ht="12.75">
      <c r="A123" s="160">
        <v>42</v>
      </c>
      <c r="B123" s="312" t="s">
        <v>397</v>
      </c>
      <c r="C123" s="313"/>
      <c r="D123" s="170">
        <v>143</v>
      </c>
      <c r="E123" s="297">
        <f>SUM(E124:F127)</f>
        <v>3061762</v>
      </c>
      <c r="F123" s="362"/>
      <c r="G123" s="297">
        <f>SUM(G124:H127)</f>
        <v>11686532</v>
      </c>
      <c r="H123" s="298"/>
    </row>
    <row r="124" spans="1:8" ht="22.5" customHeight="1">
      <c r="A124" s="17" t="s">
        <v>377</v>
      </c>
      <c r="B124" s="339" t="s">
        <v>398</v>
      </c>
      <c r="C124" s="340"/>
      <c r="D124" s="12">
        <v>144</v>
      </c>
      <c r="E124" s="310">
        <v>3061762</v>
      </c>
      <c r="F124" s="311"/>
      <c r="G124" s="310">
        <v>8234574</v>
      </c>
      <c r="H124" s="321"/>
    </row>
    <row r="125" spans="1:8" ht="22.5" customHeight="1">
      <c r="A125" s="160" t="s">
        <v>378</v>
      </c>
      <c r="B125" s="316" t="s">
        <v>498</v>
      </c>
      <c r="C125" s="317"/>
      <c r="D125" s="170">
        <v>145</v>
      </c>
      <c r="E125" s="308"/>
      <c r="F125" s="309"/>
      <c r="G125" s="308">
        <v>3451958</v>
      </c>
      <c r="H125" s="322"/>
    </row>
    <row r="126" spans="1:8" ht="12.75">
      <c r="A126" s="17">
        <v>426</v>
      </c>
      <c r="B126" s="339" t="s">
        <v>399</v>
      </c>
      <c r="C126" s="340"/>
      <c r="D126" s="12">
        <v>146</v>
      </c>
      <c r="E126" s="363"/>
      <c r="F126" s="364"/>
      <c r="G126" s="310"/>
      <c r="H126" s="321"/>
    </row>
    <row r="127" spans="1:8" ht="12.75">
      <c r="A127" s="160">
        <v>429</v>
      </c>
      <c r="B127" s="316" t="s">
        <v>400</v>
      </c>
      <c r="C127" s="317"/>
      <c r="D127" s="171">
        <v>147</v>
      </c>
      <c r="E127" s="308"/>
      <c r="F127" s="309"/>
      <c r="G127" s="308"/>
      <c r="H127" s="322"/>
    </row>
    <row r="128" spans="1:8" ht="12.75">
      <c r="A128" s="17">
        <v>43</v>
      </c>
      <c r="B128" s="325" t="s">
        <v>363</v>
      </c>
      <c r="C128" s="326"/>
      <c r="D128" s="12">
        <v>148</v>
      </c>
      <c r="E128" s="303">
        <f>SUM(E129:F132)</f>
        <v>15540904</v>
      </c>
      <c r="F128" s="365"/>
      <c r="G128" s="303">
        <f>SUM(G129:H132)</f>
        <v>12452019</v>
      </c>
      <c r="H128" s="304"/>
    </row>
    <row r="129" spans="1:8" ht="12.75">
      <c r="A129" s="160">
        <v>430</v>
      </c>
      <c r="B129" s="316" t="s">
        <v>364</v>
      </c>
      <c r="C129" s="317"/>
      <c r="D129" s="170">
        <v>149</v>
      </c>
      <c r="E129" s="308">
        <v>113799</v>
      </c>
      <c r="F129" s="309"/>
      <c r="G129" s="308">
        <v>144509</v>
      </c>
      <c r="H129" s="322"/>
    </row>
    <row r="130" spans="1:8" ht="12.75">
      <c r="A130" s="17">
        <v>431</v>
      </c>
      <c r="B130" s="339" t="s">
        <v>602</v>
      </c>
      <c r="C130" s="340"/>
      <c r="D130" s="12">
        <v>150</v>
      </c>
      <c r="E130" s="310"/>
      <c r="F130" s="311"/>
      <c r="G130" s="310"/>
      <c r="H130" s="321"/>
    </row>
    <row r="131" spans="1:8" ht="12.75">
      <c r="A131" s="160" t="s">
        <v>379</v>
      </c>
      <c r="B131" s="316" t="s">
        <v>401</v>
      </c>
      <c r="C131" s="317"/>
      <c r="D131" s="170">
        <v>151</v>
      </c>
      <c r="E131" s="308">
        <v>15421073</v>
      </c>
      <c r="F131" s="309"/>
      <c r="G131" s="308">
        <v>12307510</v>
      </c>
      <c r="H131" s="322"/>
    </row>
    <row r="132" spans="1:8" ht="12.75">
      <c r="A132" s="17">
        <v>439</v>
      </c>
      <c r="B132" s="339" t="s">
        <v>365</v>
      </c>
      <c r="C132" s="340"/>
      <c r="D132" s="12">
        <v>152</v>
      </c>
      <c r="E132" s="310">
        <v>6032</v>
      </c>
      <c r="F132" s="311"/>
      <c r="G132" s="310"/>
      <c r="H132" s="321"/>
    </row>
    <row r="133" spans="1:8" ht="12.75">
      <c r="A133" s="160" t="s">
        <v>380</v>
      </c>
      <c r="B133" s="312" t="s">
        <v>405</v>
      </c>
      <c r="C133" s="313"/>
      <c r="D133" s="170">
        <v>153</v>
      </c>
      <c r="E133" s="308"/>
      <c r="F133" s="309"/>
      <c r="G133" s="308"/>
      <c r="H133" s="322"/>
    </row>
    <row r="134" spans="1:8" ht="12.75">
      <c r="A134" s="17" t="s">
        <v>381</v>
      </c>
      <c r="B134" s="325" t="s">
        <v>366</v>
      </c>
      <c r="C134" s="326"/>
      <c r="D134" s="13">
        <v>154</v>
      </c>
      <c r="E134" s="310">
        <v>21423113</v>
      </c>
      <c r="F134" s="311"/>
      <c r="G134" s="310">
        <v>19434200</v>
      </c>
      <c r="H134" s="321"/>
    </row>
    <row r="135" spans="1:8" ht="12.75">
      <c r="A135" s="160" t="s">
        <v>382</v>
      </c>
      <c r="B135" s="312" t="s">
        <v>367</v>
      </c>
      <c r="C135" s="313"/>
      <c r="D135" s="170">
        <v>155</v>
      </c>
      <c r="E135" s="308">
        <v>959004</v>
      </c>
      <c r="F135" s="309"/>
      <c r="G135" s="308">
        <v>1357822</v>
      </c>
      <c r="H135" s="322"/>
    </row>
    <row r="136" spans="1:8" ht="12.75">
      <c r="A136" s="17" t="s">
        <v>383</v>
      </c>
      <c r="B136" s="325" t="s">
        <v>368</v>
      </c>
      <c r="C136" s="326"/>
      <c r="D136" s="12">
        <v>156</v>
      </c>
      <c r="E136" s="310"/>
      <c r="F136" s="311"/>
      <c r="G136" s="310"/>
      <c r="H136" s="321"/>
    </row>
    <row r="137" spans="1:8" ht="12.75">
      <c r="A137" s="160" t="s">
        <v>384</v>
      </c>
      <c r="B137" s="312" t="s">
        <v>369</v>
      </c>
      <c r="C137" s="313"/>
      <c r="D137" s="170">
        <v>157</v>
      </c>
      <c r="E137" s="308">
        <v>80020</v>
      </c>
      <c r="F137" s="309"/>
      <c r="G137" s="308">
        <v>233490</v>
      </c>
      <c r="H137" s="322"/>
    </row>
    <row r="138" spans="1:8" ht="12.75">
      <c r="A138" s="17">
        <v>481</v>
      </c>
      <c r="B138" s="325" t="s">
        <v>370</v>
      </c>
      <c r="C138" s="326"/>
      <c r="D138" s="12">
        <v>158</v>
      </c>
      <c r="E138" s="310"/>
      <c r="F138" s="311"/>
      <c r="G138" s="310"/>
      <c r="H138" s="321"/>
    </row>
    <row r="139" spans="1:8" ht="12.75">
      <c r="A139" s="160" t="s">
        <v>385</v>
      </c>
      <c r="B139" s="312" t="s">
        <v>407</v>
      </c>
      <c r="C139" s="313"/>
      <c r="D139" s="170">
        <v>159</v>
      </c>
      <c r="E139" s="308">
        <v>21386423</v>
      </c>
      <c r="F139" s="309"/>
      <c r="G139" s="308">
        <v>13665598</v>
      </c>
      <c r="H139" s="322"/>
    </row>
    <row r="140" spans="1:8" ht="12.75">
      <c r="A140" s="17">
        <v>495</v>
      </c>
      <c r="B140" s="325" t="s">
        <v>402</v>
      </c>
      <c r="C140" s="326"/>
      <c r="D140" s="12">
        <v>160</v>
      </c>
      <c r="E140" s="310"/>
      <c r="F140" s="311"/>
      <c r="G140" s="310"/>
      <c r="H140" s="321"/>
    </row>
    <row r="141" spans="1:8" ht="12.75">
      <c r="A141" s="160"/>
      <c r="B141" s="301" t="s">
        <v>403</v>
      </c>
      <c r="C141" s="302"/>
      <c r="D141" s="169">
        <v>161</v>
      </c>
      <c r="E141" s="319">
        <f>E81+E105+E112</f>
        <v>373895264</v>
      </c>
      <c r="F141" s="331"/>
      <c r="G141" s="319">
        <f>G81+G105+G112</f>
        <v>367447503</v>
      </c>
      <c r="H141" s="320"/>
    </row>
    <row r="142" spans="1:8" ht="12.75">
      <c r="A142" s="17" t="s">
        <v>386</v>
      </c>
      <c r="B142" s="332" t="s">
        <v>404</v>
      </c>
      <c r="C142" s="306"/>
      <c r="D142" s="136">
        <v>162</v>
      </c>
      <c r="E142" s="323">
        <v>197390232</v>
      </c>
      <c r="F142" s="330"/>
      <c r="G142" s="323">
        <v>131750844</v>
      </c>
      <c r="H142" s="324"/>
    </row>
    <row r="143" spans="1:8" ht="12.75">
      <c r="A143" s="172"/>
      <c r="B143" s="307" t="s">
        <v>406</v>
      </c>
      <c r="C143" s="305"/>
      <c r="D143" s="173">
        <v>163</v>
      </c>
      <c r="E143" s="327">
        <f>E141+E142</f>
        <v>571285496</v>
      </c>
      <c r="F143" s="329"/>
      <c r="G143" s="327">
        <f>G141+G142</f>
        <v>499198347</v>
      </c>
      <c r="H143" s="328"/>
    </row>
    <row r="144" spans="1:8" ht="12.75">
      <c r="A144" s="102"/>
      <c r="B144" s="102"/>
      <c r="C144" s="102"/>
      <c r="D144" s="102"/>
      <c r="E144" s="102"/>
      <c r="F144" s="102"/>
      <c r="G144" s="102"/>
      <c r="H144" s="102"/>
    </row>
    <row r="145" spans="1:8" ht="12.75">
      <c r="A145" s="85"/>
      <c r="B145" s="8"/>
      <c r="C145" s="87"/>
      <c r="D145" s="88"/>
      <c r="E145" s="103" t="s">
        <v>202</v>
      </c>
      <c r="F145" s="359" t="s">
        <v>693</v>
      </c>
      <c r="G145" s="359"/>
      <c r="H145" s="89"/>
    </row>
    <row r="146" spans="1:8" ht="12.75">
      <c r="A146" s="85"/>
      <c r="B146" s="8"/>
      <c r="C146" s="87"/>
      <c r="D146" s="88"/>
      <c r="E146" s="103" t="s">
        <v>203</v>
      </c>
      <c r="F146" s="359" t="s">
        <v>694</v>
      </c>
      <c r="G146" s="359"/>
      <c r="H146" s="89"/>
    </row>
    <row r="147" spans="1:8" ht="12.75">
      <c r="A147" s="85"/>
      <c r="B147" s="8"/>
      <c r="C147" s="87"/>
      <c r="D147" s="88"/>
      <c r="E147" s="103" t="s">
        <v>149</v>
      </c>
      <c r="F147" s="359" t="s">
        <v>695</v>
      </c>
      <c r="G147" s="359"/>
      <c r="H147" s="89"/>
    </row>
    <row r="148" spans="1:8" ht="12.75">
      <c r="A148" s="90"/>
      <c r="B148" s="8"/>
      <c r="C148" s="87"/>
      <c r="D148" s="88"/>
      <c r="E148" s="103" t="s">
        <v>204</v>
      </c>
      <c r="F148" s="359" t="s">
        <v>696</v>
      </c>
      <c r="G148" s="359"/>
      <c r="H148" s="69"/>
    </row>
    <row r="149" spans="1:8" ht="12.75">
      <c r="A149" s="10"/>
      <c r="B149" s="91"/>
      <c r="C149" s="91"/>
      <c r="D149" s="88"/>
      <c r="E149" s="88"/>
      <c r="F149" s="88"/>
      <c r="G149" s="88"/>
      <c r="H149" s="69"/>
    </row>
    <row r="150" spans="1:4" ht="12.75">
      <c r="A150" s="9"/>
      <c r="B150" s="92"/>
      <c r="C150" s="92"/>
      <c r="D150" s="76"/>
    </row>
    <row r="151" spans="1:4" ht="12.75">
      <c r="A151" s="9"/>
      <c r="B151" s="92"/>
      <c r="C151" s="92"/>
      <c r="D151" s="76"/>
    </row>
    <row r="152" spans="1:4" ht="12.75">
      <c r="A152" s="9"/>
      <c r="B152" s="76"/>
      <c r="C152" s="76"/>
      <c r="D152" s="76"/>
    </row>
    <row r="153" spans="1:4" ht="12.75">
      <c r="A153" s="9"/>
      <c r="B153" s="76"/>
      <c r="C153" s="76"/>
      <c r="D153" s="76"/>
    </row>
    <row r="154" spans="1:4" ht="12.75">
      <c r="A154" s="9"/>
      <c r="B154" s="76"/>
      <c r="C154" s="76"/>
      <c r="D154" s="76"/>
    </row>
    <row r="155" spans="1:4" ht="15">
      <c r="A155" s="93"/>
      <c r="B155" s="76"/>
      <c r="C155" s="76"/>
      <c r="D155" s="76"/>
    </row>
    <row r="156" spans="4:8" ht="12.75">
      <c r="D156" s="96"/>
      <c r="E156" s="96"/>
      <c r="F156" s="96"/>
      <c r="G156" s="96"/>
      <c r="H156" s="96"/>
    </row>
  </sheetData>
  <sheetProtection sheet="1"/>
  <mergeCells count="273">
    <mergeCell ref="G80:H80"/>
    <mergeCell ref="B114:C114"/>
    <mergeCell ref="B101:C101"/>
    <mergeCell ref="B94:C94"/>
    <mergeCell ref="E106:F106"/>
    <mergeCell ref="E98:F98"/>
    <mergeCell ref="E104:F104"/>
    <mergeCell ref="E81:F81"/>
    <mergeCell ref="E83:F83"/>
    <mergeCell ref="B111:C111"/>
    <mergeCell ref="B133:C133"/>
    <mergeCell ref="B134:C134"/>
    <mergeCell ref="B129:C129"/>
    <mergeCell ref="B130:C130"/>
    <mergeCell ref="B131:C131"/>
    <mergeCell ref="B132:C132"/>
    <mergeCell ref="B124:C124"/>
    <mergeCell ref="B125:C125"/>
    <mergeCell ref="B126:C126"/>
    <mergeCell ref="B121:C121"/>
    <mergeCell ref="B128:C128"/>
    <mergeCell ref="B93:C93"/>
    <mergeCell ref="B106:C106"/>
    <mergeCell ref="B112:C112"/>
    <mergeCell ref="B95:C95"/>
    <mergeCell ref="B96:C96"/>
    <mergeCell ref="B109:C109"/>
    <mergeCell ref="B103:C103"/>
    <mergeCell ref="B110:C110"/>
    <mergeCell ref="B99:C99"/>
    <mergeCell ref="B107:C107"/>
    <mergeCell ref="B90:C90"/>
    <mergeCell ref="B100:C100"/>
    <mergeCell ref="B91:C91"/>
    <mergeCell ref="B102:C102"/>
    <mergeCell ref="B92:C92"/>
    <mergeCell ref="B120:C120"/>
    <mergeCell ref="B116:C116"/>
    <mergeCell ref="B113:C113"/>
    <mergeCell ref="B115:C115"/>
    <mergeCell ref="B117:C117"/>
    <mergeCell ref="B118:C118"/>
    <mergeCell ref="B119:C119"/>
    <mergeCell ref="H11:H12"/>
    <mergeCell ref="D11:D12"/>
    <mergeCell ref="B76:C76"/>
    <mergeCell ref="A79:H79"/>
    <mergeCell ref="B69:C69"/>
    <mergeCell ref="B70:C70"/>
    <mergeCell ref="A11:A12"/>
    <mergeCell ref="B62:C62"/>
    <mergeCell ref="B71:C71"/>
    <mergeCell ref="B65:C65"/>
    <mergeCell ref="E11:G11"/>
    <mergeCell ref="B108:C108"/>
    <mergeCell ref="B97:C97"/>
    <mergeCell ref="B98:C98"/>
    <mergeCell ref="B81:C81"/>
    <mergeCell ref="B21:C21"/>
    <mergeCell ref="B24:C24"/>
    <mergeCell ref="B19:C19"/>
    <mergeCell ref="B104:C104"/>
    <mergeCell ref="B105:C105"/>
    <mergeCell ref="B29:C29"/>
    <mergeCell ref="B30:C30"/>
    <mergeCell ref="B26:C26"/>
    <mergeCell ref="B27:C27"/>
    <mergeCell ref="E97:F97"/>
    <mergeCell ref="B72:C72"/>
    <mergeCell ref="B52:C52"/>
    <mergeCell ref="B57:C57"/>
    <mergeCell ref="B58:C58"/>
    <mergeCell ref="B59:C59"/>
    <mergeCell ref="E89:F89"/>
    <mergeCell ref="E86:F86"/>
    <mergeCell ref="E95:F95"/>
    <mergeCell ref="E96:F96"/>
    <mergeCell ref="F148:G148"/>
    <mergeCell ref="F147:G147"/>
    <mergeCell ref="F146:G146"/>
    <mergeCell ref="E99:F99"/>
    <mergeCell ref="E101:F101"/>
    <mergeCell ref="E100:F100"/>
    <mergeCell ref="E102:F102"/>
    <mergeCell ref="E117:F117"/>
    <mergeCell ref="E105:F105"/>
    <mergeCell ref="E103:F103"/>
    <mergeCell ref="E94:F94"/>
    <mergeCell ref="E136:F136"/>
    <mergeCell ref="E112:F112"/>
    <mergeCell ref="E133:F133"/>
    <mergeCell ref="E123:F123"/>
    <mergeCell ref="E126:F126"/>
    <mergeCell ref="E127:F127"/>
    <mergeCell ref="E128:F128"/>
    <mergeCell ref="E119:F119"/>
    <mergeCell ref="E120:F120"/>
    <mergeCell ref="E92:F92"/>
    <mergeCell ref="E2:G2"/>
    <mergeCell ref="F145:G145"/>
    <mergeCell ref="E3:G3"/>
    <mergeCell ref="E4:G4"/>
    <mergeCell ref="E5:G5"/>
    <mergeCell ref="E6:G6"/>
    <mergeCell ref="E131:F131"/>
    <mergeCell ref="E111:F111"/>
    <mergeCell ref="E93:F93"/>
    <mergeCell ref="E107:F107"/>
    <mergeCell ref="E108:F108"/>
    <mergeCell ref="E109:F109"/>
    <mergeCell ref="B36:C36"/>
    <mergeCell ref="B37:C37"/>
    <mergeCell ref="B55:C55"/>
    <mergeCell ref="E82:F82"/>
    <mergeCell ref="B42:C42"/>
    <mergeCell ref="B43:C43"/>
    <mergeCell ref="B44:C44"/>
    <mergeCell ref="B56:C56"/>
    <mergeCell ref="B49:C49"/>
    <mergeCell ref="B50:C50"/>
    <mergeCell ref="E90:F90"/>
    <mergeCell ref="B61:C61"/>
    <mergeCell ref="B77:C77"/>
    <mergeCell ref="B82:C82"/>
    <mergeCell ref="B84:C84"/>
    <mergeCell ref="E80:F80"/>
    <mergeCell ref="B83:C83"/>
    <mergeCell ref="E91:F91"/>
    <mergeCell ref="E85:F85"/>
    <mergeCell ref="B86:C86"/>
    <mergeCell ref="E87:F87"/>
    <mergeCell ref="B85:C85"/>
    <mergeCell ref="B87:C87"/>
    <mergeCell ref="E88:F88"/>
    <mergeCell ref="B88:C88"/>
    <mergeCell ref="B89:C89"/>
    <mergeCell ref="A9:H9"/>
    <mergeCell ref="B38:C38"/>
    <mergeCell ref="B40:C40"/>
    <mergeCell ref="B41:C41"/>
    <mergeCell ref="B35:C35"/>
    <mergeCell ref="B23:C23"/>
    <mergeCell ref="B31:C31"/>
    <mergeCell ref="B32:C32"/>
    <mergeCell ref="B39:C39"/>
    <mergeCell ref="B33:C33"/>
    <mergeCell ref="B11:C12"/>
    <mergeCell ref="B13:C13"/>
    <mergeCell ref="B15:C15"/>
    <mergeCell ref="B28:C28"/>
    <mergeCell ref="B22:C22"/>
    <mergeCell ref="B16:C16"/>
    <mergeCell ref="B17:C17"/>
    <mergeCell ref="B18:C18"/>
    <mergeCell ref="B20:C20"/>
    <mergeCell ref="B34:C34"/>
    <mergeCell ref="B25:C25"/>
    <mergeCell ref="B45:C45"/>
    <mergeCell ref="E84:F84"/>
    <mergeCell ref="B68:C68"/>
    <mergeCell ref="B53:C53"/>
    <mergeCell ref="B54:C54"/>
    <mergeCell ref="B73:C73"/>
    <mergeCell ref="B74:C74"/>
    <mergeCell ref="B75:C75"/>
    <mergeCell ref="B46:C46"/>
    <mergeCell ref="B47:C47"/>
    <mergeCell ref="B48:C48"/>
    <mergeCell ref="B78:C78"/>
    <mergeCell ref="B60:C60"/>
    <mergeCell ref="B51:C51"/>
    <mergeCell ref="B63:C63"/>
    <mergeCell ref="B64:C64"/>
    <mergeCell ref="B66:C66"/>
    <mergeCell ref="B67:C67"/>
    <mergeCell ref="G81:H81"/>
    <mergeCell ref="G82:H82"/>
    <mergeCell ref="G83:H83"/>
    <mergeCell ref="G84:H84"/>
    <mergeCell ref="G88:H88"/>
    <mergeCell ref="G89:H89"/>
    <mergeCell ref="G90:H90"/>
    <mergeCell ref="G85:H85"/>
    <mergeCell ref="G86:H86"/>
    <mergeCell ref="G87:H87"/>
    <mergeCell ref="G92:H92"/>
    <mergeCell ref="G93:H93"/>
    <mergeCell ref="E121:F121"/>
    <mergeCell ref="G94:H94"/>
    <mergeCell ref="G95:H95"/>
    <mergeCell ref="G96:H96"/>
    <mergeCell ref="G97:H97"/>
    <mergeCell ref="G98:H98"/>
    <mergeCell ref="E118:F118"/>
    <mergeCell ref="G104:H104"/>
    <mergeCell ref="G91:H91"/>
    <mergeCell ref="G108:H108"/>
    <mergeCell ref="G109:H109"/>
    <mergeCell ref="E124:F124"/>
    <mergeCell ref="G105:H105"/>
    <mergeCell ref="G112:H112"/>
    <mergeCell ref="G113:H113"/>
    <mergeCell ref="G114:H114"/>
    <mergeCell ref="E122:F122"/>
    <mergeCell ref="E110:F110"/>
    <mergeCell ref="G99:H99"/>
    <mergeCell ref="G106:H106"/>
    <mergeCell ref="G107:H107"/>
    <mergeCell ref="G100:H100"/>
    <mergeCell ref="G101:H101"/>
    <mergeCell ref="G102:H102"/>
    <mergeCell ref="G103:H103"/>
    <mergeCell ref="E125:F125"/>
    <mergeCell ref="E113:F113"/>
    <mergeCell ref="E114:F114"/>
    <mergeCell ref="E115:F115"/>
    <mergeCell ref="E116:F116"/>
    <mergeCell ref="G110:H110"/>
    <mergeCell ref="G111:H111"/>
    <mergeCell ref="G116:H116"/>
    <mergeCell ref="G119:H119"/>
    <mergeCell ref="G117:H117"/>
    <mergeCell ref="G118:H118"/>
    <mergeCell ref="G115:H115"/>
    <mergeCell ref="G126:H126"/>
    <mergeCell ref="G120:H120"/>
    <mergeCell ref="G121:H121"/>
    <mergeCell ref="G122:H122"/>
    <mergeCell ref="G123:H123"/>
    <mergeCell ref="G125:H125"/>
    <mergeCell ref="G131:H131"/>
    <mergeCell ref="G129:H129"/>
    <mergeCell ref="G136:H136"/>
    <mergeCell ref="G137:H137"/>
    <mergeCell ref="B138:C138"/>
    <mergeCell ref="G127:H127"/>
    <mergeCell ref="G128:H128"/>
    <mergeCell ref="G132:H132"/>
    <mergeCell ref="E129:F129"/>
    <mergeCell ref="E130:F130"/>
    <mergeCell ref="E134:F134"/>
    <mergeCell ref="B136:C136"/>
    <mergeCell ref="G135:H135"/>
    <mergeCell ref="G130:H130"/>
    <mergeCell ref="G142:H142"/>
    <mergeCell ref="B140:C140"/>
    <mergeCell ref="G143:H143"/>
    <mergeCell ref="E143:F143"/>
    <mergeCell ref="E142:F142"/>
    <mergeCell ref="E141:F141"/>
    <mergeCell ref="B142:C142"/>
    <mergeCell ref="B143:C143"/>
    <mergeCell ref="B141:C141"/>
    <mergeCell ref="A8:H8"/>
    <mergeCell ref="G141:H141"/>
    <mergeCell ref="E135:F135"/>
    <mergeCell ref="G138:H138"/>
    <mergeCell ref="G139:H139"/>
    <mergeCell ref="G140:H140"/>
    <mergeCell ref="G124:H124"/>
    <mergeCell ref="G133:H133"/>
    <mergeCell ref="G134:H134"/>
    <mergeCell ref="E137:F137"/>
    <mergeCell ref="E139:F139"/>
    <mergeCell ref="E140:F140"/>
    <mergeCell ref="B139:C139"/>
    <mergeCell ref="B122:C122"/>
    <mergeCell ref="E138:F138"/>
    <mergeCell ref="B137:C137"/>
    <mergeCell ref="B135:C135"/>
    <mergeCell ref="B123:C123"/>
    <mergeCell ref="E132:F132"/>
    <mergeCell ref="B127:C127"/>
  </mergeCells>
  <dataValidations count="1">
    <dataValidation type="whole" operator="greaterThanOrEqual" allowBlank="1" showInputMessage="1" showErrorMessage="1" errorTitle="Greška" error="Unose se vrijednosti u konvertibilnim markama, bez decimalnih mjesta. Nije dozvoljen unos negativnih brojeva." sqref="E15:H78 E81:H143">
      <formula1>0</formula1>
    </dataValidation>
  </dataValidations>
  <printOptions horizontalCentered="1"/>
  <pageMargins left="0.3937007874015748" right="0.3937007874015748" top="0.3937007874015748" bottom="0.3937007874015748" header="0.31496062992125984" footer="0.2362204724409449"/>
  <pageSetup fitToHeight="2" horizontalDpi="600" verticalDpi="600" orientation="landscape" paperSize="9" scale="90" r:id="rId1"/>
  <headerFooter alignWithMargins="0">
    <oddFooter>&amp;R&amp;"Verdana,Regular"&amp;8Strana &amp;P od &amp;N</oddFooter>
  </headerFooter>
  <rowBreaks count="3" manualBreakCount="3">
    <brk id="42" max="7" man="1"/>
    <brk id="79" max="255" man="1"/>
    <brk id="111" max="255" man="1"/>
  </rowBreaks>
  <ignoredErrors>
    <ignoredError sqref="G15:G16 G22:G29 G35:G7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163"/>
  <sheetViews>
    <sheetView showGridLines="0" zoomScalePageLayoutView="0" workbookViewId="0" topLeftCell="A1">
      <selection activeCell="H140" sqref="H140"/>
    </sheetView>
  </sheetViews>
  <sheetFormatPr defaultColWidth="9.140625" defaultRowHeight="12.75"/>
  <cols>
    <col min="1" max="1" width="11.7109375" style="76" customWidth="1"/>
    <col min="2" max="2" width="14.28125" style="76" customWidth="1"/>
    <col min="3" max="3" width="47.57421875" style="76" customWidth="1"/>
    <col min="4" max="5" width="9.140625" style="76" customWidth="1"/>
    <col min="6" max="6" width="8.57421875" style="76" customWidth="1"/>
    <col min="7" max="8" width="18.57421875" style="76" customWidth="1"/>
    <col min="9" max="16384" width="9.140625" style="76" customWidth="1"/>
  </cols>
  <sheetData>
    <row r="1" spans="1:8" ht="12.75">
      <c r="A1" s="69"/>
      <c r="B1" s="69"/>
      <c r="C1" s="69"/>
      <c r="D1" s="69"/>
      <c r="E1" s="84"/>
      <c r="F1" s="69"/>
      <c r="G1" s="69"/>
      <c r="H1" s="69"/>
    </row>
    <row r="2" spans="1:8" ht="12.75">
      <c r="A2" s="69"/>
      <c r="B2" s="103" t="s">
        <v>143</v>
      </c>
      <c r="C2" s="140" t="str">
        <f>IF('Bilans stanja'!C2="","",'Bilans stanja'!C2)</f>
        <v>01494562</v>
      </c>
      <c r="D2" s="101"/>
      <c r="E2" s="358" t="s">
        <v>146</v>
      </c>
      <c r="F2" s="358"/>
      <c r="G2" s="358"/>
      <c r="H2" s="69"/>
    </row>
    <row r="3" spans="1:8" ht="12.75">
      <c r="A3" s="69"/>
      <c r="B3" s="103" t="s">
        <v>144</v>
      </c>
      <c r="C3" s="142" t="str">
        <f>IF('Bilans stanja'!C3="","",'Bilans stanja'!C3)</f>
        <v>060101</v>
      </c>
      <c r="D3" s="101"/>
      <c r="E3" s="405" t="str">
        <f>IF('Bilans stanja'!E3="","",'Bilans stanja'!E3)</f>
        <v>*5620050000303560</v>
      </c>
      <c r="F3" s="405">
        <f>IF('Bilans stanja'!F3="","",'Bilans stanja'!F3)</f>
      </c>
      <c r="G3" s="405">
        <f>IF('Bilans stanja'!G3="","",'Bilans stanja'!G3)</f>
      </c>
      <c r="H3" s="69"/>
    </row>
    <row r="4" spans="1:8" ht="12.75">
      <c r="A4" s="69"/>
      <c r="B4" s="103" t="s">
        <v>849</v>
      </c>
      <c r="C4" s="142" t="str">
        <f>IF('Bilans stanja'!C4="","",'Bilans stanja'!C4)</f>
        <v>JOP ŽELJEZNICE REPUBLIKE SRPSKE AD</v>
      </c>
      <c r="D4" s="101"/>
      <c r="E4" s="406" t="str">
        <f>IF('Bilans stanja'!E4="","",'Bilans stanja'!E4)</f>
        <v>*5520160000838520</v>
      </c>
      <c r="F4" s="406">
        <f>IF('Bilans stanja'!F4="","",'Bilans stanja'!F4)</f>
      </c>
      <c r="G4" s="406">
        <f>IF('Bilans stanja'!G4="","",'Bilans stanja'!G4)</f>
      </c>
      <c r="H4" s="69"/>
    </row>
    <row r="5" spans="1:8" ht="12.75">
      <c r="A5" s="69"/>
      <c r="B5" s="103" t="s">
        <v>145</v>
      </c>
      <c r="C5" s="142" t="str">
        <f>IF('Bilans stanja'!C5="","",'Bilans stanja'!C5)</f>
        <v>DOBOJ</v>
      </c>
      <c r="D5" s="101"/>
      <c r="E5" s="406" t="str">
        <f>IF('Bilans stanja'!E5="","",'Bilans stanja'!E5)</f>
        <v>*5560010000006930</v>
      </c>
      <c r="F5" s="406">
        <f>IF('Bilans stanja'!F5="","",'Bilans stanja'!F5)</f>
      </c>
      <c r="G5" s="406">
        <f>IF('Bilans stanja'!G5="","",'Bilans stanja'!G5)</f>
      </c>
      <c r="H5" s="69"/>
    </row>
    <row r="6" spans="1:8" ht="12.75">
      <c r="A6" s="69"/>
      <c r="B6" s="103" t="s">
        <v>147</v>
      </c>
      <c r="C6" s="142" t="str">
        <f>IF('Bilans stanja'!C6="","",'Bilans stanja'!C6)</f>
        <v>4400025960001</v>
      </c>
      <c r="D6" s="101"/>
      <c r="E6" s="406">
        <f>IF('Bilans stanja'!E6="","",'Bilans stanja'!E6)</f>
      </c>
      <c r="F6" s="406">
        <f>IF('Bilans stanja'!F6="","",'Bilans stanja'!F6)</f>
      </c>
      <c r="G6" s="406">
        <f>IF('Bilans stanja'!G6="","",'Bilans stanja'!G6)</f>
      </c>
      <c r="H6" s="69"/>
    </row>
    <row r="7" spans="1:8" ht="12.75">
      <c r="A7" s="69"/>
      <c r="B7" s="69"/>
      <c r="C7" s="69"/>
      <c r="D7" s="69"/>
      <c r="E7" s="69"/>
      <c r="F7" s="69"/>
      <c r="G7" s="69"/>
      <c r="H7" s="69"/>
    </row>
    <row r="8" spans="1:9" ht="18">
      <c r="A8" s="318" t="s">
        <v>612</v>
      </c>
      <c r="B8" s="318"/>
      <c r="C8" s="318"/>
      <c r="D8" s="318"/>
      <c r="E8" s="318"/>
      <c r="F8" s="318"/>
      <c r="G8" s="318"/>
      <c r="H8" s="318"/>
      <c r="I8" s="98"/>
    </row>
    <row r="9" spans="1:8" ht="12.75">
      <c r="A9" s="404" t="s">
        <v>286</v>
      </c>
      <c r="B9" s="404"/>
      <c r="C9" s="404"/>
      <c r="D9" s="404"/>
      <c r="E9" s="404"/>
      <c r="F9" s="404"/>
      <c r="G9" s="404"/>
      <c r="H9" s="404"/>
    </row>
    <row r="10" spans="1:8" ht="12.75" customHeight="1">
      <c r="A10" s="116"/>
      <c r="B10" s="116"/>
      <c r="C10" s="116"/>
      <c r="D10" s="116"/>
      <c r="E10" s="116"/>
      <c r="F10" s="116"/>
      <c r="G10" s="116"/>
      <c r="H10" s="105" t="s">
        <v>197</v>
      </c>
    </row>
    <row r="11" spans="1:8" ht="12.75">
      <c r="A11" s="391" t="s">
        <v>218</v>
      </c>
      <c r="B11" s="367" t="s">
        <v>198</v>
      </c>
      <c r="C11" s="367"/>
      <c r="D11" s="367"/>
      <c r="E11" s="367"/>
      <c r="F11" s="370" t="s">
        <v>155</v>
      </c>
      <c r="G11" s="367" t="s">
        <v>199</v>
      </c>
      <c r="H11" s="399"/>
    </row>
    <row r="12" spans="1:8" ht="34.5" customHeight="1">
      <c r="A12" s="392"/>
      <c r="B12" s="400"/>
      <c r="C12" s="400"/>
      <c r="D12" s="400"/>
      <c r="E12" s="400"/>
      <c r="F12" s="371"/>
      <c r="G12" s="4" t="s">
        <v>200</v>
      </c>
      <c r="H12" s="19" t="s">
        <v>201</v>
      </c>
    </row>
    <row r="13" spans="1:8" ht="12.75">
      <c r="A13" s="14">
        <v>1</v>
      </c>
      <c r="B13" s="407">
        <v>2</v>
      </c>
      <c r="C13" s="407"/>
      <c r="D13" s="407"/>
      <c r="E13" s="407"/>
      <c r="F13" s="11">
        <v>3</v>
      </c>
      <c r="G13" s="11">
        <v>4</v>
      </c>
      <c r="H13" s="15">
        <v>5</v>
      </c>
    </row>
    <row r="14" spans="1:8" ht="12.75">
      <c r="A14" s="16"/>
      <c r="B14" s="387" t="s">
        <v>408</v>
      </c>
      <c r="C14" s="388"/>
      <c r="D14" s="388"/>
      <c r="E14" s="401"/>
      <c r="F14" s="241"/>
      <c r="G14" s="29"/>
      <c r="H14" s="30"/>
    </row>
    <row r="15" spans="1:8" ht="12.75">
      <c r="A15" s="155"/>
      <c r="B15" s="402" t="s">
        <v>603</v>
      </c>
      <c r="C15" s="403"/>
      <c r="D15" s="403"/>
      <c r="E15" s="403"/>
      <c r="F15" s="254">
        <v>201</v>
      </c>
      <c r="G15" s="153">
        <f>G16+G20+G24+G25-G26+G27-G28+G29</f>
        <v>53044137</v>
      </c>
      <c r="H15" s="178">
        <f>H16+H20+H24+H25-H26+H27-H28+H29</f>
        <v>46926509</v>
      </c>
    </row>
    <row r="16" spans="1:8" ht="12.75">
      <c r="A16" s="16">
        <v>60</v>
      </c>
      <c r="B16" s="325" t="s">
        <v>205</v>
      </c>
      <c r="C16" s="382"/>
      <c r="D16" s="382"/>
      <c r="E16" s="382"/>
      <c r="F16" s="12">
        <v>202</v>
      </c>
      <c r="G16" s="29">
        <f>SUM(G17:G19)</f>
        <v>11894</v>
      </c>
      <c r="H16" s="30">
        <f>SUM(H17:H19)</f>
        <v>6316</v>
      </c>
    </row>
    <row r="17" spans="1:8" ht="12.75">
      <c r="A17" s="155">
        <v>600</v>
      </c>
      <c r="B17" s="316" t="s">
        <v>206</v>
      </c>
      <c r="C17" s="394"/>
      <c r="D17" s="394"/>
      <c r="E17" s="394"/>
      <c r="F17" s="170">
        <v>203</v>
      </c>
      <c r="G17" s="157"/>
      <c r="H17" s="174"/>
    </row>
    <row r="18" spans="1:8" ht="12.75">
      <c r="A18" s="16">
        <v>601</v>
      </c>
      <c r="B18" s="339" t="s">
        <v>207</v>
      </c>
      <c r="C18" s="393"/>
      <c r="D18" s="393"/>
      <c r="E18" s="393"/>
      <c r="F18" s="12">
        <v>204</v>
      </c>
      <c r="G18" s="31">
        <v>11894</v>
      </c>
      <c r="H18" s="32">
        <v>6316</v>
      </c>
    </row>
    <row r="19" spans="1:8" ht="12.75">
      <c r="A19" s="155">
        <v>602</v>
      </c>
      <c r="B19" s="316" t="s">
        <v>208</v>
      </c>
      <c r="C19" s="394"/>
      <c r="D19" s="394"/>
      <c r="E19" s="394"/>
      <c r="F19" s="170">
        <v>205</v>
      </c>
      <c r="G19" s="157"/>
      <c r="H19" s="174"/>
    </row>
    <row r="20" spans="1:8" ht="12.75">
      <c r="A20" s="16">
        <v>61</v>
      </c>
      <c r="B20" s="325" t="s">
        <v>423</v>
      </c>
      <c r="C20" s="382"/>
      <c r="D20" s="382"/>
      <c r="E20" s="382"/>
      <c r="F20" s="12">
        <v>206</v>
      </c>
      <c r="G20" s="29">
        <f>SUM(G21:G23)</f>
        <v>27532889</v>
      </c>
      <c r="H20" s="30">
        <f>SUM(H21:H23)</f>
        <v>20309930</v>
      </c>
    </row>
    <row r="21" spans="1:8" ht="12.75">
      <c r="A21" s="155">
        <v>610</v>
      </c>
      <c r="B21" s="316" t="s">
        <v>424</v>
      </c>
      <c r="C21" s="394"/>
      <c r="D21" s="394"/>
      <c r="E21" s="394"/>
      <c r="F21" s="170">
        <v>207</v>
      </c>
      <c r="G21" s="157"/>
      <c r="H21" s="174"/>
    </row>
    <row r="22" spans="1:8" ht="12.75">
      <c r="A22" s="17">
        <v>611</v>
      </c>
      <c r="B22" s="339" t="s">
        <v>425</v>
      </c>
      <c r="C22" s="393"/>
      <c r="D22" s="393"/>
      <c r="E22" s="393"/>
      <c r="F22" s="12">
        <v>208</v>
      </c>
      <c r="G22" s="31">
        <v>10564954</v>
      </c>
      <c r="H22" s="32">
        <v>7165632</v>
      </c>
    </row>
    <row r="23" spans="1:8" ht="12.75">
      <c r="A23" s="155">
        <v>612</v>
      </c>
      <c r="B23" s="316" t="s">
        <v>428</v>
      </c>
      <c r="C23" s="394"/>
      <c r="D23" s="394"/>
      <c r="E23" s="394"/>
      <c r="F23" s="170">
        <v>209</v>
      </c>
      <c r="G23" s="157">
        <v>16967935</v>
      </c>
      <c r="H23" s="174">
        <v>13144298</v>
      </c>
    </row>
    <row r="24" spans="1:8" ht="12.75">
      <c r="A24" s="17">
        <v>62</v>
      </c>
      <c r="B24" s="325" t="s">
        <v>507</v>
      </c>
      <c r="C24" s="382"/>
      <c r="D24" s="382"/>
      <c r="E24" s="382"/>
      <c r="F24" s="12">
        <v>210</v>
      </c>
      <c r="G24" s="31"/>
      <c r="H24" s="32"/>
    </row>
    <row r="25" spans="1:8" ht="12.75">
      <c r="A25" s="155">
        <v>630</v>
      </c>
      <c r="B25" s="312" t="s">
        <v>426</v>
      </c>
      <c r="C25" s="376"/>
      <c r="D25" s="376"/>
      <c r="E25" s="376"/>
      <c r="F25" s="170">
        <v>211</v>
      </c>
      <c r="G25" s="157"/>
      <c r="H25" s="174"/>
    </row>
    <row r="26" spans="1:8" ht="12.75">
      <c r="A26" s="16">
        <v>631</v>
      </c>
      <c r="B26" s="325" t="s">
        <v>427</v>
      </c>
      <c r="C26" s="382"/>
      <c r="D26" s="382"/>
      <c r="E26" s="382"/>
      <c r="F26" s="12">
        <v>212</v>
      </c>
      <c r="G26" s="31"/>
      <c r="H26" s="32"/>
    </row>
    <row r="27" spans="1:8" ht="12.75">
      <c r="A27" s="155" t="s">
        <v>409</v>
      </c>
      <c r="B27" s="312" t="s">
        <v>429</v>
      </c>
      <c r="C27" s="376"/>
      <c r="D27" s="376"/>
      <c r="E27" s="376"/>
      <c r="F27" s="170">
        <v>213</v>
      </c>
      <c r="G27" s="157"/>
      <c r="H27" s="174"/>
    </row>
    <row r="28" spans="1:8" ht="12.75">
      <c r="A28" s="16" t="s">
        <v>410</v>
      </c>
      <c r="B28" s="325" t="s">
        <v>422</v>
      </c>
      <c r="C28" s="382"/>
      <c r="D28" s="382"/>
      <c r="E28" s="382"/>
      <c r="F28" s="12">
        <v>214</v>
      </c>
      <c r="G28" s="31"/>
      <c r="H28" s="32"/>
    </row>
    <row r="29" spans="1:8" ht="12.75">
      <c r="A29" s="155" t="s">
        <v>411</v>
      </c>
      <c r="B29" s="312" t="s">
        <v>412</v>
      </c>
      <c r="C29" s="376"/>
      <c r="D29" s="376"/>
      <c r="E29" s="376"/>
      <c r="F29" s="170">
        <v>215</v>
      </c>
      <c r="G29" s="157">
        <v>25499354</v>
      </c>
      <c r="H29" s="174">
        <v>26610263</v>
      </c>
    </row>
    <row r="30" spans="1:8" ht="12.75">
      <c r="A30" s="16"/>
      <c r="B30" s="314" t="s">
        <v>604</v>
      </c>
      <c r="C30" s="395"/>
      <c r="D30" s="395"/>
      <c r="E30" s="395"/>
      <c r="F30" s="135">
        <v>216</v>
      </c>
      <c r="G30" s="27">
        <f>SUM(G31:G33,G36,G37,G40,G41,G42)</f>
        <v>63140987</v>
      </c>
      <c r="H30" s="28">
        <f>SUM(H31:H33,H36,H37,H40,H41,H42)</f>
        <v>59500455</v>
      </c>
    </row>
    <row r="31" spans="1:8" ht="12.75">
      <c r="A31" s="155" t="s">
        <v>413</v>
      </c>
      <c r="B31" s="312" t="s">
        <v>209</v>
      </c>
      <c r="C31" s="376"/>
      <c r="D31" s="376"/>
      <c r="E31" s="376"/>
      <c r="F31" s="170">
        <v>217</v>
      </c>
      <c r="G31" s="157">
        <v>8637</v>
      </c>
      <c r="H31" s="174">
        <v>5320</v>
      </c>
    </row>
    <row r="32" spans="1:8" ht="12.75">
      <c r="A32" s="16" t="s">
        <v>414</v>
      </c>
      <c r="B32" s="325" t="s">
        <v>415</v>
      </c>
      <c r="C32" s="382"/>
      <c r="D32" s="382"/>
      <c r="E32" s="382"/>
      <c r="F32" s="12">
        <v>218</v>
      </c>
      <c r="G32" s="31">
        <v>7350598</v>
      </c>
      <c r="H32" s="32">
        <v>8334840</v>
      </c>
    </row>
    <row r="33" spans="1:8" ht="12.75">
      <c r="A33" s="155">
        <v>52</v>
      </c>
      <c r="B33" s="312" t="s">
        <v>430</v>
      </c>
      <c r="C33" s="376"/>
      <c r="D33" s="376"/>
      <c r="E33" s="376"/>
      <c r="F33" s="170">
        <v>219</v>
      </c>
      <c r="G33" s="158">
        <f>G34+G35</f>
        <v>40338242</v>
      </c>
      <c r="H33" s="175">
        <f>H34+H35</f>
        <v>36264088</v>
      </c>
    </row>
    <row r="34" spans="1:8" ht="12.75">
      <c r="A34" s="16" t="s">
        <v>416</v>
      </c>
      <c r="B34" s="339" t="s">
        <v>210</v>
      </c>
      <c r="C34" s="393"/>
      <c r="D34" s="393"/>
      <c r="E34" s="393"/>
      <c r="F34" s="12">
        <v>220</v>
      </c>
      <c r="G34" s="31">
        <v>38504762</v>
      </c>
      <c r="H34" s="32">
        <v>34010341</v>
      </c>
    </row>
    <row r="35" spans="1:8" ht="12.75">
      <c r="A35" s="155" t="s">
        <v>417</v>
      </c>
      <c r="B35" s="316" t="s">
        <v>211</v>
      </c>
      <c r="C35" s="394"/>
      <c r="D35" s="394"/>
      <c r="E35" s="394"/>
      <c r="F35" s="170">
        <v>221</v>
      </c>
      <c r="G35" s="157">
        <v>1833480</v>
      </c>
      <c r="H35" s="174">
        <v>2253747</v>
      </c>
    </row>
    <row r="36" spans="1:8" ht="12.75">
      <c r="A36" s="16" t="s">
        <v>418</v>
      </c>
      <c r="B36" s="325" t="s">
        <v>419</v>
      </c>
      <c r="C36" s="382"/>
      <c r="D36" s="382"/>
      <c r="E36" s="382"/>
      <c r="F36" s="12">
        <v>222</v>
      </c>
      <c r="G36" s="31">
        <v>4362784</v>
      </c>
      <c r="H36" s="32">
        <v>2936219</v>
      </c>
    </row>
    <row r="37" spans="1:8" ht="12.75">
      <c r="A37" s="155">
        <v>54</v>
      </c>
      <c r="B37" s="312" t="s">
        <v>420</v>
      </c>
      <c r="C37" s="376"/>
      <c r="D37" s="376"/>
      <c r="E37" s="376"/>
      <c r="F37" s="170">
        <v>223</v>
      </c>
      <c r="G37" s="158">
        <f>G38+G39</f>
        <v>9882988</v>
      </c>
      <c r="H37" s="175">
        <f>H38+H39</f>
        <v>10733533</v>
      </c>
    </row>
    <row r="38" spans="1:8" ht="12.75">
      <c r="A38" s="16">
        <v>540</v>
      </c>
      <c r="B38" s="339" t="s">
        <v>421</v>
      </c>
      <c r="C38" s="393"/>
      <c r="D38" s="393"/>
      <c r="E38" s="393"/>
      <c r="F38" s="12">
        <v>224</v>
      </c>
      <c r="G38" s="31">
        <v>9524115</v>
      </c>
      <c r="H38" s="32">
        <v>10733533</v>
      </c>
    </row>
    <row r="39" spans="1:8" ht="12.75">
      <c r="A39" s="155" t="s">
        <v>431</v>
      </c>
      <c r="B39" s="316" t="s">
        <v>432</v>
      </c>
      <c r="C39" s="394"/>
      <c r="D39" s="394"/>
      <c r="E39" s="394"/>
      <c r="F39" s="170">
        <v>225</v>
      </c>
      <c r="G39" s="157">
        <v>358873</v>
      </c>
      <c r="H39" s="174"/>
    </row>
    <row r="40" spans="1:8" ht="21">
      <c r="A40" s="17" t="s">
        <v>433</v>
      </c>
      <c r="B40" s="325" t="s">
        <v>436</v>
      </c>
      <c r="C40" s="382"/>
      <c r="D40" s="382"/>
      <c r="E40" s="382"/>
      <c r="F40" s="12">
        <v>226</v>
      </c>
      <c r="G40" s="31">
        <v>842043</v>
      </c>
      <c r="H40" s="32">
        <v>758120</v>
      </c>
    </row>
    <row r="41" spans="1:8" ht="12.75">
      <c r="A41" s="155">
        <v>555</v>
      </c>
      <c r="B41" s="312" t="s">
        <v>434</v>
      </c>
      <c r="C41" s="376"/>
      <c r="D41" s="376"/>
      <c r="E41" s="376"/>
      <c r="F41" s="170">
        <v>227</v>
      </c>
      <c r="G41" s="157">
        <v>187824</v>
      </c>
      <c r="H41" s="174">
        <v>165464</v>
      </c>
    </row>
    <row r="42" spans="1:8" ht="12.75">
      <c r="A42" s="16">
        <v>556</v>
      </c>
      <c r="B42" s="325" t="s">
        <v>435</v>
      </c>
      <c r="C42" s="382"/>
      <c r="D42" s="382"/>
      <c r="E42" s="382"/>
      <c r="F42" s="12">
        <v>228</v>
      </c>
      <c r="G42" s="31">
        <v>167871</v>
      </c>
      <c r="H42" s="32">
        <v>302871</v>
      </c>
    </row>
    <row r="43" spans="1:8" ht="12.75">
      <c r="A43" s="155"/>
      <c r="B43" s="385" t="s">
        <v>437</v>
      </c>
      <c r="C43" s="386"/>
      <c r="D43" s="386"/>
      <c r="E43" s="386"/>
      <c r="F43" s="170">
        <v>229</v>
      </c>
      <c r="G43" s="153">
        <f>IF(G15-G30&lt;0,0,G15-G30)</f>
        <v>0</v>
      </c>
      <c r="H43" s="178">
        <f>IF(H15-H30&lt;0,0,H15-H30)</f>
        <v>0</v>
      </c>
    </row>
    <row r="44" spans="1:8" ht="12.75">
      <c r="A44" s="16"/>
      <c r="B44" s="380" t="s">
        <v>438</v>
      </c>
      <c r="C44" s="381"/>
      <c r="D44" s="381"/>
      <c r="E44" s="381"/>
      <c r="F44" s="12">
        <v>230</v>
      </c>
      <c r="G44" s="27">
        <f>IF(G30-G15&lt;0,0,G30-G15)</f>
        <v>10096850</v>
      </c>
      <c r="H44" s="28">
        <f>IF(H30-H15&lt;0,0,H30-H15)</f>
        <v>12573946</v>
      </c>
    </row>
    <row r="45" spans="1:8" ht="12.75">
      <c r="A45" s="176"/>
      <c r="B45" s="396" t="s">
        <v>506</v>
      </c>
      <c r="C45" s="397"/>
      <c r="D45" s="397"/>
      <c r="E45" s="398"/>
      <c r="F45" s="253"/>
      <c r="G45" s="158"/>
      <c r="H45" s="175"/>
    </row>
    <row r="46" spans="1:8" ht="12.75">
      <c r="A46" s="16">
        <v>66</v>
      </c>
      <c r="B46" s="389" t="s">
        <v>439</v>
      </c>
      <c r="C46" s="390"/>
      <c r="D46" s="390"/>
      <c r="E46" s="390"/>
      <c r="F46" s="252">
        <v>231</v>
      </c>
      <c r="G46" s="27">
        <f>SUM(G47:G52)</f>
        <v>8242</v>
      </c>
      <c r="H46" s="28">
        <f>SUM(H47:H52)</f>
        <v>18493</v>
      </c>
    </row>
    <row r="47" spans="1:8" ht="12.75">
      <c r="A47" s="155">
        <v>660</v>
      </c>
      <c r="B47" s="312" t="s">
        <v>213</v>
      </c>
      <c r="C47" s="376"/>
      <c r="D47" s="376"/>
      <c r="E47" s="376"/>
      <c r="F47" s="170">
        <v>232</v>
      </c>
      <c r="G47" s="157"/>
      <c r="H47" s="174"/>
    </row>
    <row r="48" spans="1:8" ht="12.75">
      <c r="A48" s="16">
        <v>661</v>
      </c>
      <c r="B48" s="325" t="s">
        <v>214</v>
      </c>
      <c r="C48" s="382"/>
      <c r="D48" s="382"/>
      <c r="E48" s="382"/>
      <c r="F48" s="12">
        <v>233</v>
      </c>
      <c r="G48" s="31">
        <v>8234</v>
      </c>
      <c r="H48" s="32">
        <v>18208</v>
      </c>
    </row>
    <row r="49" spans="1:8" ht="12.75">
      <c r="A49" s="155">
        <v>662</v>
      </c>
      <c r="B49" s="312" t="s">
        <v>215</v>
      </c>
      <c r="C49" s="376"/>
      <c r="D49" s="376"/>
      <c r="E49" s="376"/>
      <c r="F49" s="170">
        <v>234</v>
      </c>
      <c r="G49" s="157">
        <v>8</v>
      </c>
      <c r="H49" s="174">
        <v>285</v>
      </c>
    </row>
    <row r="50" spans="1:8" ht="12.75">
      <c r="A50" s="16">
        <v>663</v>
      </c>
      <c r="B50" s="325" t="s">
        <v>440</v>
      </c>
      <c r="C50" s="382"/>
      <c r="D50" s="382"/>
      <c r="E50" s="382"/>
      <c r="F50" s="12">
        <v>235</v>
      </c>
      <c r="G50" s="31"/>
      <c r="H50" s="32"/>
    </row>
    <row r="51" spans="1:8" ht="12.75">
      <c r="A51" s="155">
        <v>664</v>
      </c>
      <c r="B51" s="312" t="s">
        <v>446</v>
      </c>
      <c r="C51" s="376"/>
      <c r="D51" s="376"/>
      <c r="E51" s="376"/>
      <c r="F51" s="170">
        <v>236</v>
      </c>
      <c r="G51" s="157"/>
      <c r="H51" s="174"/>
    </row>
    <row r="52" spans="1:8" ht="12.75">
      <c r="A52" s="16">
        <v>669</v>
      </c>
      <c r="B52" s="325" t="s">
        <v>441</v>
      </c>
      <c r="C52" s="382"/>
      <c r="D52" s="382"/>
      <c r="E52" s="382"/>
      <c r="F52" s="12">
        <v>237</v>
      </c>
      <c r="G52" s="31"/>
      <c r="H52" s="32"/>
    </row>
    <row r="53" spans="1:8" ht="12.75">
      <c r="A53" s="155">
        <v>56</v>
      </c>
      <c r="B53" s="343" t="s">
        <v>442</v>
      </c>
      <c r="C53" s="379"/>
      <c r="D53" s="379"/>
      <c r="E53" s="379"/>
      <c r="F53" s="169">
        <v>238</v>
      </c>
      <c r="G53" s="153">
        <f>SUM(G54:G58)</f>
        <v>1991287</v>
      </c>
      <c r="H53" s="178">
        <f>SUM(H54:H58)</f>
        <v>2823391</v>
      </c>
    </row>
    <row r="54" spans="1:8" ht="12.75">
      <c r="A54" s="16">
        <v>560</v>
      </c>
      <c r="B54" s="325" t="s">
        <v>532</v>
      </c>
      <c r="C54" s="382"/>
      <c r="D54" s="382"/>
      <c r="E54" s="382"/>
      <c r="F54" s="12">
        <v>239</v>
      </c>
      <c r="G54" s="31"/>
      <c r="H54" s="32"/>
    </row>
    <row r="55" spans="1:8" ht="12.75">
      <c r="A55" s="160">
        <v>561</v>
      </c>
      <c r="B55" s="312" t="s">
        <v>216</v>
      </c>
      <c r="C55" s="376"/>
      <c r="D55" s="376"/>
      <c r="E55" s="376"/>
      <c r="F55" s="171">
        <v>240</v>
      </c>
      <c r="G55" s="164">
        <v>1989863</v>
      </c>
      <c r="H55" s="177">
        <v>2665504</v>
      </c>
    </row>
    <row r="56" spans="1:8" ht="12.75">
      <c r="A56" s="16">
        <v>562</v>
      </c>
      <c r="B56" s="325" t="s">
        <v>217</v>
      </c>
      <c r="C56" s="382"/>
      <c r="D56" s="382"/>
      <c r="E56" s="382"/>
      <c r="F56" s="12">
        <v>241</v>
      </c>
      <c r="G56" s="31">
        <v>1424</v>
      </c>
      <c r="H56" s="32">
        <v>222</v>
      </c>
    </row>
    <row r="57" spans="1:8" ht="12.75">
      <c r="A57" s="155">
        <v>563</v>
      </c>
      <c r="B57" s="312" t="s">
        <v>443</v>
      </c>
      <c r="C57" s="376"/>
      <c r="D57" s="376"/>
      <c r="E57" s="376"/>
      <c r="F57" s="170">
        <v>242</v>
      </c>
      <c r="G57" s="157"/>
      <c r="H57" s="174"/>
    </row>
    <row r="58" spans="1:8" ht="12.75">
      <c r="A58" s="16">
        <v>564</v>
      </c>
      <c r="B58" s="325" t="s">
        <v>444</v>
      </c>
      <c r="C58" s="382"/>
      <c r="D58" s="382"/>
      <c r="E58" s="382"/>
      <c r="F58" s="12">
        <v>243</v>
      </c>
      <c r="G58" s="31"/>
      <c r="H58" s="32">
        <v>157665</v>
      </c>
    </row>
    <row r="59" spans="1:8" ht="12.75">
      <c r="A59" s="155"/>
      <c r="B59" s="385" t="s">
        <v>445</v>
      </c>
      <c r="C59" s="386"/>
      <c r="D59" s="386"/>
      <c r="E59" s="386"/>
      <c r="F59" s="170">
        <v>244</v>
      </c>
      <c r="G59" s="153">
        <f>IF(G43-G44+G46-G53&lt;0,0,G43-G44+G46-G53)</f>
        <v>0</v>
      </c>
      <c r="H59" s="178">
        <f>IF(H43-H44+H46-H53&lt;0,0,H43-H44+H46-H53)</f>
        <v>0</v>
      </c>
    </row>
    <row r="60" spans="1:8" ht="12.75">
      <c r="A60" s="16"/>
      <c r="B60" s="380" t="s">
        <v>495</v>
      </c>
      <c r="C60" s="381"/>
      <c r="D60" s="381"/>
      <c r="E60" s="381"/>
      <c r="F60" s="12">
        <v>245</v>
      </c>
      <c r="G60" s="27">
        <f>IF(G44-G43+G53-G46&lt;0,0,G44-G43+G53-G46)</f>
        <v>12079895</v>
      </c>
      <c r="H60" s="28">
        <f>IF(H44-H43+H53-H46&lt;0,0,H44-H43+H53-H46)</f>
        <v>15378844</v>
      </c>
    </row>
    <row r="61" spans="1:8" ht="12.75">
      <c r="A61" s="160"/>
      <c r="B61" s="396" t="s">
        <v>447</v>
      </c>
      <c r="C61" s="397"/>
      <c r="D61" s="397"/>
      <c r="E61" s="397"/>
      <c r="F61" s="253"/>
      <c r="G61" s="158"/>
      <c r="H61" s="175"/>
    </row>
    <row r="62" spans="1:8" ht="12.75">
      <c r="A62" s="17">
        <v>67</v>
      </c>
      <c r="B62" s="389" t="s">
        <v>497</v>
      </c>
      <c r="C62" s="390"/>
      <c r="D62" s="390"/>
      <c r="E62" s="390"/>
      <c r="F62" s="252">
        <v>246</v>
      </c>
      <c r="G62" s="27">
        <f>SUM(G63:G72)</f>
        <v>1677319</v>
      </c>
      <c r="H62" s="28">
        <f>SUM(H63:H72)</f>
        <v>303114</v>
      </c>
    </row>
    <row r="63" spans="1:8" ht="12.75">
      <c r="A63" s="155">
        <v>670</v>
      </c>
      <c r="B63" s="312" t="s">
        <v>451</v>
      </c>
      <c r="C63" s="376"/>
      <c r="D63" s="376"/>
      <c r="E63" s="376"/>
      <c r="F63" s="170">
        <v>247</v>
      </c>
      <c r="G63" s="157"/>
      <c r="H63" s="174"/>
    </row>
    <row r="64" spans="1:8" ht="12.75">
      <c r="A64" s="16">
        <v>671</v>
      </c>
      <c r="B64" s="325" t="s">
        <v>452</v>
      </c>
      <c r="C64" s="382"/>
      <c r="D64" s="382"/>
      <c r="E64" s="382"/>
      <c r="F64" s="12">
        <v>248</v>
      </c>
      <c r="G64" s="31"/>
      <c r="H64" s="32"/>
    </row>
    <row r="65" spans="1:8" ht="12.75">
      <c r="A65" s="155">
        <v>672</v>
      </c>
      <c r="B65" s="312" t="s">
        <v>453</v>
      </c>
      <c r="C65" s="376"/>
      <c r="D65" s="376"/>
      <c r="E65" s="376"/>
      <c r="F65" s="170">
        <v>249</v>
      </c>
      <c r="G65" s="157"/>
      <c r="H65" s="174"/>
    </row>
    <row r="66" spans="1:8" ht="12.75">
      <c r="A66" s="16">
        <v>673</v>
      </c>
      <c r="B66" s="325" t="s">
        <v>454</v>
      </c>
      <c r="C66" s="382"/>
      <c r="D66" s="382"/>
      <c r="E66" s="382"/>
      <c r="F66" s="12">
        <v>250</v>
      </c>
      <c r="G66" s="31"/>
      <c r="H66" s="32"/>
    </row>
    <row r="67" spans="1:8" ht="12.75">
      <c r="A67" s="155">
        <v>674</v>
      </c>
      <c r="B67" s="312" t="s">
        <v>464</v>
      </c>
      <c r="C67" s="376"/>
      <c r="D67" s="376"/>
      <c r="E67" s="376"/>
      <c r="F67" s="170">
        <v>251</v>
      </c>
      <c r="G67" s="157"/>
      <c r="H67" s="174"/>
    </row>
    <row r="68" spans="1:8" ht="12.75">
      <c r="A68" s="16">
        <v>675</v>
      </c>
      <c r="B68" s="325" t="s">
        <v>455</v>
      </c>
      <c r="C68" s="382"/>
      <c r="D68" s="382"/>
      <c r="E68" s="382"/>
      <c r="F68" s="12">
        <v>252</v>
      </c>
      <c r="G68" s="31">
        <v>222409</v>
      </c>
      <c r="H68" s="32">
        <v>5246</v>
      </c>
    </row>
    <row r="69" spans="1:8" ht="12.75">
      <c r="A69" s="155">
        <v>676</v>
      </c>
      <c r="B69" s="312" t="s">
        <v>465</v>
      </c>
      <c r="C69" s="376"/>
      <c r="D69" s="376"/>
      <c r="E69" s="376"/>
      <c r="F69" s="170">
        <v>253</v>
      </c>
      <c r="G69" s="157">
        <v>33900</v>
      </c>
      <c r="H69" s="174">
        <v>24500</v>
      </c>
    </row>
    <row r="70" spans="1:8" ht="12.75">
      <c r="A70" s="16">
        <v>677</v>
      </c>
      <c r="B70" s="325" t="s">
        <v>212</v>
      </c>
      <c r="C70" s="382"/>
      <c r="D70" s="382"/>
      <c r="E70" s="382"/>
      <c r="F70" s="12">
        <v>254</v>
      </c>
      <c r="G70" s="31">
        <v>450655</v>
      </c>
      <c r="H70" s="32">
        <v>151581</v>
      </c>
    </row>
    <row r="71" spans="1:8" ht="22.5" customHeight="1">
      <c r="A71" s="155">
        <v>678</v>
      </c>
      <c r="B71" s="312" t="s">
        <v>456</v>
      </c>
      <c r="C71" s="376"/>
      <c r="D71" s="376"/>
      <c r="E71" s="376"/>
      <c r="F71" s="170">
        <v>255</v>
      </c>
      <c r="G71" s="157"/>
      <c r="H71" s="174"/>
    </row>
    <row r="72" spans="1:8" ht="22.5" customHeight="1">
      <c r="A72" s="16">
        <v>679</v>
      </c>
      <c r="B72" s="325" t="s">
        <v>466</v>
      </c>
      <c r="C72" s="382"/>
      <c r="D72" s="382"/>
      <c r="E72" s="382"/>
      <c r="F72" s="12">
        <v>256</v>
      </c>
      <c r="G72" s="31">
        <v>970355</v>
      </c>
      <c r="H72" s="32">
        <v>121787</v>
      </c>
    </row>
    <row r="73" spans="1:8" ht="12.75">
      <c r="A73" s="160">
        <v>57</v>
      </c>
      <c r="B73" s="343" t="s">
        <v>448</v>
      </c>
      <c r="C73" s="379"/>
      <c r="D73" s="379"/>
      <c r="E73" s="379"/>
      <c r="F73" s="169">
        <v>257</v>
      </c>
      <c r="G73" s="180">
        <f>SUM(G74:G83)</f>
        <v>752401</v>
      </c>
      <c r="H73" s="181">
        <f>SUM(H74:H83)</f>
        <v>353932</v>
      </c>
    </row>
    <row r="74" spans="1:8" ht="22.5" customHeight="1">
      <c r="A74" s="17">
        <v>570</v>
      </c>
      <c r="B74" s="325" t="s">
        <v>457</v>
      </c>
      <c r="C74" s="382"/>
      <c r="D74" s="382"/>
      <c r="E74" s="382"/>
      <c r="F74" s="13">
        <v>258</v>
      </c>
      <c r="G74" s="33"/>
      <c r="H74" s="34"/>
    </row>
    <row r="75" spans="1:8" ht="12.75">
      <c r="A75" s="160">
        <v>571</v>
      </c>
      <c r="B75" s="312" t="s">
        <v>458</v>
      </c>
      <c r="C75" s="376"/>
      <c r="D75" s="376"/>
      <c r="E75" s="376"/>
      <c r="F75" s="171">
        <v>259</v>
      </c>
      <c r="G75" s="164">
        <v>146210</v>
      </c>
      <c r="H75" s="177"/>
    </row>
    <row r="76" spans="1:8" ht="12.75">
      <c r="A76" s="17">
        <v>572</v>
      </c>
      <c r="B76" s="325" t="s">
        <v>459</v>
      </c>
      <c r="C76" s="382"/>
      <c r="D76" s="382"/>
      <c r="E76" s="382"/>
      <c r="F76" s="12">
        <v>260</v>
      </c>
      <c r="G76" s="33"/>
      <c r="H76" s="34"/>
    </row>
    <row r="77" spans="1:8" ht="12.75">
      <c r="A77" s="160">
        <v>573</v>
      </c>
      <c r="B77" s="312" t="s">
        <v>460</v>
      </c>
      <c r="C77" s="376"/>
      <c r="D77" s="376"/>
      <c r="E77" s="376"/>
      <c r="F77" s="170">
        <v>261</v>
      </c>
      <c r="G77" s="164"/>
      <c r="H77" s="177"/>
    </row>
    <row r="78" spans="1:8" ht="12.75">
      <c r="A78" s="17">
        <v>574</v>
      </c>
      <c r="B78" s="325" t="s">
        <v>467</v>
      </c>
      <c r="C78" s="382"/>
      <c r="D78" s="382"/>
      <c r="E78" s="382"/>
      <c r="F78" s="12">
        <v>262</v>
      </c>
      <c r="G78" s="33"/>
      <c r="H78" s="34"/>
    </row>
    <row r="79" spans="1:8" ht="12.75">
      <c r="A79" s="160">
        <v>575</v>
      </c>
      <c r="B79" s="312" t="s">
        <v>461</v>
      </c>
      <c r="C79" s="376"/>
      <c r="D79" s="376"/>
      <c r="E79" s="376"/>
      <c r="F79" s="170">
        <v>263</v>
      </c>
      <c r="G79" s="164">
        <v>11129</v>
      </c>
      <c r="H79" s="177"/>
    </row>
    <row r="80" spans="1:8" ht="12.75">
      <c r="A80" s="17">
        <v>576</v>
      </c>
      <c r="B80" s="325" t="s">
        <v>468</v>
      </c>
      <c r="C80" s="382"/>
      <c r="D80" s="382"/>
      <c r="E80" s="382"/>
      <c r="F80" s="12">
        <v>264</v>
      </c>
      <c r="G80" s="33"/>
      <c r="H80" s="34">
        <v>92228</v>
      </c>
    </row>
    <row r="81" spans="1:8" ht="12.75">
      <c r="A81" s="160">
        <v>577</v>
      </c>
      <c r="B81" s="312" t="s">
        <v>462</v>
      </c>
      <c r="C81" s="376"/>
      <c r="D81" s="376"/>
      <c r="E81" s="376"/>
      <c r="F81" s="170">
        <v>265</v>
      </c>
      <c r="G81" s="164"/>
      <c r="H81" s="177"/>
    </row>
    <row r="82" spans="1:8" ht="12.75">
      <c r="A82" s="17">
        <v>578</v>
      </c>
      <c r="B82" s="325" t="s">
        <v>505</v>
      </c>
      <c r="C82" s="382"/>
      <c r="D82" s="382"/>
      <c r="E82" s="382"/>
      <c r="F82" s="12">
        <v>266</v>
      </c>
      <c r="G82" s="33">
        <v>522084</v>
      </c>
      <c r="H82" s="34">
        <v>261704</v>
      </c>
    </row>
    <row r="83" spans="1:8" ht="12.75">
      <c r="A83" s="160">
        <v>579</v>
      </c>
      <c r="B83" s="383" t="s">
        <v>463</v>
      </c>
      <c r="C83" s="384"/>
      <c r="D83" s="384"/>
      <c r="E83" s="384"/>
      <c r="F83" s="170">
        <v>267</v>
      </c>
      <c r="G83" s="164">
        <v>72978</v>
      </c>
      <c r="H83" s="177"/>
    </row>
    <row r="84" spans="1:8" ht="12.75">
      <c r="A84" s="17"/>
      <c r="B84" s="380" t="s">
        <v>449</v>
      </c>
      <c r="C84" s="381"/>
      <c r="D84" s="381"/>
      <c r="E84" s="381"/>
      <c r="F84" s="13">
        <v>268</v>
      </c>
      <c r="G84" s="37">
        <f>IF(G62-G73&lt;0,0,G62-G73)</f>
        <v>924918</v>
      </c>
      <c r="H84" s="38">
        <f>IF(H62-H73&lt;0,0,H62-H73)</f>
        <v>0</v>
      </c>
    </row>
    <row r="85" spans="1:8" ht="12.75">
      <c r="A85" s="160"/>
      <c r="B85" s="385" t="s">
        <v>450</v>
      </c>
      <c r="C85" s="386"/>
      <c r="D85" s="386"/>
      <c r="E85" s="386"/>
      <c r="F85" s="171">
        <v>269</v>
      </c>
      <c r="G85" s="180">
        <f>IF(G73-G62&lt;0,0,G73-G62)</f>
        <v>0</v>
      </c>
      <c r="H85" s="181">
        <f>IF(H73-H62&lt;0,0,H73-H62)</f>
        <v>50818</v>
      </c>
    </row>
    <row r="86" spans="1:8" ht="12.75">
      <c r="A86" s="17"/>
      <c r="B86" s="387" t="s">
        <v>469</v>
      </c>
      <c r="C86" s="388"/>
      <c r="D86" s="388"/>
      <c r="E86" s="388"/>
      <c r="F86" s="241"/>
      <c r="G86" s="35"/>
      <c r="H86" s="36"/>
    </row>
    <row r="87" spans="1:8" ht="12.75">
      <c r="A87" s="160">
        <v>68</v>
      </c>
      <c r="B87" s="402" t="s">
        <v>605</v>
      </c>
      <c r="C87" s="403"/>
      <c r="D87" s="403"/>
      <c r="E87" s="403"/>
      <c r="F87" s="254">
        <v>270</v>
      </c>
      <c r="G87" s="180">
        <f>SUM(G88:G96)</f>
        <v>0</v>
      </c>
      <c r="H87" s="181">
        <f>SUM(H88:H96)</f>
        <v>0</v>
      </c>
    </row>
    <row r="88" spans="1:8" ht="12.75">
      <c r="A88" s="17">
        <v>680</v>
      </c>
      <c r="B88" s="325" t="s">
        <v>470</v>
      </c>
      <c r="C88" s="382"/>
      <c r="D88" s="382"/>
      <c r="E88" s="382"/>
      <c r="F88" s="12">
        <v>271</v>
      </c>
      <c r="G88" s="33"/>
      <c r="H88" s="34"/>
    </row>
    <row r="89" spans="1:8" ht="12.75">
      <c r="A89" s="160">
        <v>681</v>
      </c>
      <c r="B89" s="312" t="s">
        <v>471</v>
      </c>
      <c r="C89" s="376"/>
      <c r="D89" s="376"/>
      <c r="E89" s="376"/>
      <c r="F89" s="170">
        <v>272</v>
      </c>
      <c r="G89" s="164"/>
      <c r="H89" s="177"/>
    </row>
    <row r="90" spans="1:8" ht="22.5" customHeight="1">
      <c r="A90" s="17">
        <v>682</v>
      </c>
      <c r="B90" s="325" t="s">
        <v>472</v>
      </c>
      <c r="C90" s="382"/>
      <c r="D90" s="382"/>
      <c r="E90" s="382"/>
      <c r="F90" s="12">
        <v>273</v>
      </c>
      <c r="G90" s="33"/>
      <c r="H90" s="34"/>
    </row>
    <row r="91" spans="1:8" ht="12.75">
      <c r="A91" s="160">
        <v>683</v>
      </c>
      <c r="B91" s="312" t="s">
        <v>473</v>
      </c>
      <c r="C91" s="376"/>
      <c r="D91" s="376"/>
      <c r="E91" s="376"/>
      <c r="F91" s="170">
        <v>274</v>
      </c>
      <c r="G91" s="164"/>
      <c r="H91" s="177"/>
    </row>
    <row r="92" spans="1:8" ht="22.5" customHeight="1">
      <c r="A92" s="17">
        <v>684</v>
      </c>
      <c r="B92" s="325" t="s">
        <v>474</v>
      </c>
      <c r="C92" s="382"/>
      <c r="D92" s="382"/>
      <c r="E92" s="382"/>
      <c r="F92" s="12">
        <v>275</v>
      </c>
      <c r="G92" s="33"/>
      <c r="H92" s="34"/>
    </row>
    <row r="93" spans="1:8" ht="12.75">
      <c r="A93" s="160">
        <v>685</v>
      </c>
      <c r="B93" s="312" t="s">
        <v>475</v>
      </c>
      <c r="C93" s="376"/>
      <c r="D93" s="376"/>
      <c r="E93" s="376"/>
      <c r="F93" s="170">
        <v>276</v>
      </c>
      <c r="G93" s="164"/>
      <c r="H93" s="177"/>
    </row>
    <row r="94" spans="1:8" ht="12.75">
      <c r="A94" s="17">
        <v>686</v>
      </c>
      <c r="B94" s="325" t="s">
        <v>476</v>
      </c>
      <c r="C94" s="382"/>
      <c r="D94" s="382"/>
      <c r="E94" s="382"/>
      <c r="F94" s="12">
        <v>277</v>
      </c>
      <c r="G94" s="33"/>
      <c r="H94" s="34"/>
    </row>
    <row r="95" spans="1:8" ht="12.75">
      <c r="A95" s="160">
        <v>687</v>
      </c>
      <c r="B95" s="312" t="s">
        <v>477</v>
      </c>
      <c r="C95" s="376"/>
      <c r="D95" s="376"/>
      <c r="E95" s="376"/>
      <c r="F95" s="171">
        <v>278</v>
      </c>
      <c r="G95" s="164"/>
      <c r="H95" s="177"/>
    </row>
    <row r="96" spans="1:8" ht="12.75">
      <c r="A96" s="17">
        <v>689</v>
      </c>
      <c r="B96" s="325" t="s">
        <v>478</v>
      </c>
      <c r="C96" s="382"/>
      <c r="D96" s="382"/>
      <c r="E96" s="382"/>
      <c r="F96" s="13">
        <v>279</v>
      </c>
      <c r="G96" s="33"/>
      <c r="H96" s="34"/>
    </row>
    <row r="97" spans="1:8" ht="12.75">
      <c r="A97" s="160">
        <v>58</v>
      </c>
      <c r="B97" s="343" t="s">
        <v>880</v>
      </c>
      <c r="C97" s="379"/>
      <c r="D97" s="379"/>
      <c r="E97" s="379"/>
      <c r="F97" s="169">
        <v>280</v>
      </c>
      <c r="G97" s="180">
        <f>SUM(G98:G105)</f>
        <v>0</v>
      </c>
      <c r="H97" s="181">
        <f>SUM(H98:H105)</f>
        <v>0</v>
      </c>
    </row>
    <row r="98" spans="1:8" ht="12.75">
      <c r="A98" s="17">
        <v>580</v>
      </c>
      <c r="B98" s="325" t="s">
        <v>481</v>
      </c>
      <c r="C98" s="382"/>
      <c r="D98" s="382"/>
      <c r="E98" s="382"/>
      <c r="F98" s="12">
        <v>281</v>
      </c>
      <c r="G98" s="33"/>
      <c r="H98" s="34"/>
    </row>
    <row r="99" spans="1:8" ht="12.75">
      <c r="A99" s="160">
        <v>581</v>
      </c>
      <c r="B99" s="312" t="s">
        <v>881</v>
      </c>
      <c r="C99" s="376"/>
      <c r="D99" s="376"/>
      <c r="E99" s="376"/>
      <c r="F99" s="170">
        <v>282</v>
      </c>
      <c r="G99" s="164"/>
      <c r="H99" s="177"/>
    </row>
    <row r="100" spans="1:8" ht="12.75">
      <c r="A100" s="17">
        <v>582</v>
      </c>
      <c r="B100" s="325" t="s">
        <v>882</v>
      </c>
      <c r="C100" s="382"/>
      <c r="D100" s="382"/>
      <c r="E100" s="382"/>
      <c r="F100" s="12">
        <v>283</v>
      </c>
      <c r="G100" s="33"/>
      <c r="H100" s="34"/>
    </row>
    <row r="101" spans="1:8" ht="12.75">
      <c r="A101" s="160">
        <v>583</v>
      </c>
      <c r="B101" s="312" t="s">
        <v>883</v>
      </c>
      <c r="C101" s="376"/>
      <c r="D101" s="376"/>
      <c r="E101" s="376"/>
      <c r="F101" s="170">
        <v>284</v>
      </c>
      <c r="G101" s="164"/>
      <c r="H101" s="177"/>
    </row>
    <row r="102" spans="1:8" ht="22.5" customHeight="1">
      <c r="A102" s="17">
        <v>584</v>
      </c>
      <c r="B102" s="325" t="s">
        <v>884</v>
      </c>
      <c r="C102" s="382"/>
      <c r="D102" s="382"/>
      <c r="E102" s="382"/>
      <c r="F102" s="12">
        <v>285</v>
      </c>
      <c r="G102" s="33"/>
      <c r="H102" s="34"/>
    </row>
    <row r="103" spans="1:8" ht="12.75">
      <c r="A103" s="160">
        <v>585</v>
      </c>
      <c r="B103" s="312" t="s">
        <v>885</v>
      </c>
      <c r="C103" s="376"/>
      <c r="D103" s="376"/>
      <c r="E103" s="376"/>
      <c r="F103" s="170">
        <v>286</v>
      </c>
      <c r="G103" s="164"/>
      <c r="H103" s="177"/>
    </row>
    <row r="104" spans="1:8" ht="12.75">
      <c r="A104" s="17">
        <v>586</v>
      </c>
      <c r="B104" s="325" t="s">
        <v>886</v>
      </c>
      <c r="C104" s="382"/>
      <c r="D104" s="382"/>
      <c r="E104" s="382"/>
      <c r="F104" s="12">
        <v>287</v>
      </c>
      <c r="G104" s="33"/>
      <c r="H104" s="34"/>
    </row>
    <row r="105" spans="1:8" ht="12.75">
      <c r="A105" s="160">
        <v>589</v>
      </c>
      <c r="B105" s="312" t="s">
        <v>887</v>
      </c>
      <c r="C105" s="376"/>
      <c r="D105" s="376"/>
      <c r="E105" s="376"/>
      <c r="F105" s="171">
        <v>288</v>
      </c>
      <c r="G105" s="164"/>
      <c r="H105" s="177"/>
    </row>
    <row r="106" spans="1:8" ht="12.75">
      <c r="A106" s="17"/>
      <c r="B106" s="380" t="s">
        <v>599</v>
      </c>
      <c r="C106" s="381"/>
      <c r="D106" s="381"/>
      <c r="E106" s="381"/>
      <c r="F106" s="12">
        <v>289</v>
      </c>
      <c r="G106" s="37">
        <f>IF(G87-G97&lt;0,0,G87-G97)</f>
        <v>0</v>
      </c>
      <c r="H106" s="38">
        <f>IF(H87-H97&lt;0,0,H87-H97)</f>
        <v>0</v>
      </c>
    </row>
    <row r="107" spans="1:8" ht="12.75">
      <c r="A107" s="160"/>
      <c r="B107" s="385" t="s">
        <v>888</v>
      </c>
      <c r="C107" s="386"/>
      <c r="D107" s="386"/>
      <c r="E107" s="386"/>
      <c r="F107" s="170">
        <v>290</v>
      </c>
      <c r="G107" s="180">
        <f>IF(G97-G87&lt;0,0,G97-G87)</f>
        <v>0</v>
      </c>
      <c r="H107" s="181">
        <f>IF(H97-H87&lt;0,0,H97-H87)</f>
        <v>0</v>
      </c>
    </row>
    <row r="108" spans="1:8" ht="22.5" customHeight="1">
      <c r="A108" s="17" t="s">
        <v>479</v>
      </c>
      <c r="B108" s="380" t="s">
        <v>889</v>
      </c>
      <c r="C108" s="381"/>
      <c r="D108" s="381"/>
      <c r="E108" s="381"/>
      <c r="F108" s="12">
        <v>291</v>
      </c>
      <c r="G108" s="290">
        <v>453684</v>
      </c>
      <c r="H108" s="291"/>
    </row>
    <row r="109" spans="1:8" ht="22.5" customHeight="1">
      <c r="A109" s="160" t="s">
        <v>480</v>
      </c>
      <c r="B109" s="385" t="s">
        <v>890</v>
      </c>
      <c r="C109" s="386"/>
      <c r="D109" s="386"/>
      <c r="E109" s="386"/>
      <c r="F109" s="170">
        <v>292</v>
      </c>
      <c r="G109" s="184">
        <v>884304</v>
      </c>
      <c r="H109" s="185"/>
    </row>
    <row r="110" spans="1:8" ht="12.75">
      <c r="A110" s="17"/>
      <c r="B110" s="387" t="s">
        <v>891</v>
      </c>
      <c r="C110" s="388"/>
      <c r="D110" s="388"/>
      <c r="E110" s="388"/>
      <c r="F110" s="241"/>
      <c r="G110" s="33"/>
      <c r="H110" s="34"/>
    </row>
    <row r="111" spans="1:8" ht="12.75">
      <c r="A111" s="160"/>
      <c r="B111" s="422" t="s">
        <v>919</v>
      </c>
      <c r="C111" s="423"/>
      <c r="D111" s="423"/>
      <c r="E111" s="423"/>
      <c r="F111" s="255">
        <v>293</v>
      </c>
      <c r="G111" s="182">
        <f>IF(G59-G60+G84-G85+G106-G107+G108-G109&lt;0,0,G59-G60+G84-G85+G106-G107+G108-G109)</f>
        <v>0</v>
      </c>
      <c r="H111" s="183">
        <f>IF(H59-H60+H84-H85+H106-H107+H108-H109&lt;0,0,H59-H60+H84-H85+H106-H107+H108-H109)</f>
        <v>0</v>
      </c>
    </row>
    <row r="112" spans="1:8" ht="12.75">
      <c r="A112" s="231"/>
      <c r="B112" s="377" t="s">
        <v>850</v>
      </c>
      <c r="C112" s="378"/>
      <c r="D112" s="378"/>
      <c r="E112" s="378"/>
      <c r="F112" s="12">
        <v>294</v>
      </c>
      <c r="G112" s="232">
        <f>IF(G60-G59+G85-G84+G107-G106+G109-G108&lt;0,0,G60-G59+G85-G84+G107-G106+G109-G108)</f>
        <v>11585597</v>
      </c>
      <c r="H112" s="233">
        <f>IF(H60-H59+H85-H84+H107-H106+H109-H108&lt;0,0,H60-H59+H85-H84+H107-H106+H109-H108)</f>
        <v>15429662</v>
      </c>
    </row>
    <row r="113" spans="1:8" ht="12.75">
      <c r="A113" s="160"/>
      <c r="B113" s="396" t="s">
        <v>892</v>
      </c>
      <c r="C113" s="397"/>
      <c r="D113" s="397"/>
      <c r="E113" s="397"/>
      <c r="F113" s="253"/>
      <c r="G113" s="182"/>
      <c r="H113" s="183"/>
    </row>
    <row r="114" spans="1:8" ht="12.75">
      <c r="A114" s="231">
        <v>721</v>
      </c>
      <c r="B114" s="430" t="s">
        <v>893</v>
      </c>
      <c r="C114" s="431"/>
      <c r="D114" s="431"/>
      <c r="E114" s="431"/>
      <c r="F114" s="256">
        <v>295</v>
      </c>
      <c r="G114" s="234"/>
      <c r="H114" s="235"/>
    </row>
    <row r="115" spans="1:8" ht="12.75">
      <c r="A115" s="160" t="s">
        <v>894</v>
      </c>
      <c r="B115" s="312" t="s">
        <v>895</v>
      </c>
      <c r="C115" s="376"/>
      <c r="D115" s="376"/>
      <c r="E115" s="376"/>
      <c r="F115" s="171">
        <v>296</v>
      </c>
      <c r="G115" s="164"/>
      <c r="H115" s="177"/>
    </row>
    <row r="116" spans="1:8" ht="12.75">
      <c r="A116" s="231" t="s">
        <v>894</v>
      </c>
      <c r="B116" s="377" t="s">
        <v>896</v>
      </c>
      <c r="C116" s="378"/>
      <c r="D116" s="378"/>
      <c r="E116" s="378"/>
      <c r="F116" s="12">
        <v>297</v>
      </c>
      <c r="G116" s="234"/>
      <c r="H116" s="235"/>
    </row>
    <row r="117" spans="1:8" ht="12.75">
      <c r="A117" s="160"/>
      <c r="B117" s="396" t="s">
        <v>897</v>
      </c>
      <c r="C117" s="397"/>
      <c r="D117" s="397"/>
      <c r="E117" s="397"/>
      <c r="F117" s="253"/>
      <c r="G117" s="182"/>
      <c r="H117" s="183"/>
    </row>
    <row r="118" spans="1:8" ht="12.75">
      <c r="A118" s="231"/>
      <c r="B118" s="430" t="s">
        <v>584</v>
      </c>
      <c r="C118" s="431"/>
      <c r="D118" s="431"/>
      <c r="E118" s="431"/>
      <c r="F118" s="256">
        <v>298</v>
      </c>
      <c r="G118" s="232">
        <f>IF(G111-G112-G114-G115+G116&lt;0,0,G111-G112-G114-G115+G116)</f>
        <v>0</v>
      </c>
      <c r="H118" s="233">
        <f>IF(H111-H112-H114-H115+H116&lt;0,0,H111-H112-H114-H115+H116)</f>
        <v>0</v>
      </c>
    </row>
    <row r="119" spans="1:8" ht="12.75">
      <c r="A119" s="160" t="s">
        <v>184</v>
      </c>
      <c r="B119" s="312" t="s">
        <v>899</v>
      </c>
      <c r="C119" s="376"/>
      <c r="D119" s="376"/>
      <c r="E119" s="376"/>
      <c r="F119" s="170">
        <v>299</v>
      </c>
      <c r="G119" s="182">
        <f>IF(G112-G111+G114+G115-G116&lt;0,0,G112-G111+G114+G115-G116)</f>
        <v>11585597</v>
      </c>
      <c r="H119" s="183">
        <f>IF(H112-H111+H114+H115-H116&lt;0,0,H112-H111+H114+H115-H116)</f>
        <v>15429662</v>
      </c>
    </row>
    <row r="120" spans="1:8" ht="12.75">
      <c r="A120" s="231">
        <v>723</v>
      </c>
      <c r="B120" s="424" t="s">
        <v>900</v>
      </c>
      <c r="C120" s="425"/>
      <c r="D120" s="425"/>
      <c r="E120" s="425"/>
      <c r="F120" s="12">
        <v>300</v>
      </c>
      <c r="G120" s="234"/>
      <c r="H120" s="235"/>
    </row>
    <row r="121" spans="1:8" ht="12.75">
      <c r="A121" s="160"/>
      <c r="B121" s="396" t="s">
        <v>898</v>
      </c>
      <c r="C121" s="397"/>
      <c r="D121" s="397"/>
      <c r="E121" s="397"/>
      <c r="F121" s="253"/>
      <c r="G121" s="182"/>
      <c r="H121" s="183"/>
    </row>
    <row r="122" spans="1:8" ht="12.75">
      <c r="A122" s="231"/>
      <c r="B122" s="432" t="s">
        <v>901</v>
      </c>
      <c r="C122" s="433"/>
      <c r="D122" s="433"/>
      <c r="E122" s="433"/>
      <c r="F122" s="252">
        <v>301</v>
      </c>
      <c r="G122" s="236">
        <f>SUM(G123:G128)</f>
        <v>0</v>
      </c>
      <c r="H122" s="237">
        <f>SUM(H123:H128)</f>
        <v>0</v>
      </c>
    </row>
    <row r="123" spans="1:8" ht="22.5" customHeight="1">
      <c r="A123" s="160"/>
      <c r="B123" s="312" t="s">
        <v>902</v>
      </c>
      <c r="C123" s="376"/>
      <c r="D123" s="376"/>
      <c r="E123" s="376"/>
      <c r="F123" s="170">
        <v>302</v>
      </c>
      <c r="G123" s="164"/>
      <c r="H123" s="177"/>
    </row>
    <row r="124" spans="1:8" ht="12.75">
      <c r="A124" s="231"/>
      <c r="B124" s="377" t="s">
        <v>903</v>
      </c>
      <c r="C124" s="378"/>
      <c r="D124" s="378"/>
      <c r="E124" s="378"/>
      <c r="F124" s="13">
        <v>303</v>
      </c>
      <c r="G124" s="234"/>
      <c r="H124" s="235"/>
    </row>
    <row r="125" spans="1:8" ht="12.75">
      <c r="A125" s="160"/>
      <c r="B125" s="312" t="s">
        <v>904</v>
      </c>
      <c r="C125" s="376"/>
      <c r="D125" s="376"/>
      <c r="E125" s="376"/>
      <c r="F125" s="170">
        <v>304</v>
      </c>
      <c r="G125" s="164"/>
      <c r="H125" s="177"/>
    </row>
    <row r="126" spans="1:8" ht="12.75">
      <c r="A126" s="231"/>
      <c r="B126" s="377" t="s">
        <v>905</v>
      </c>
      <c r="C126" s="378"/>
      <c r="D126" s="378"/>
      <c r="E126" s="378"/>
      <c r="F126" s="12">
        <v>305</v>
      </c>
      <c r="G126" s="234"/>
      <c r="H126" s="235"/>
    </row>
    <row r="127" spans="1:8" ht="12.75">
      <c r="A127" s="160"/>
      <c r="B127" s="312" t="s">
        <v>496</v>
      </c>
      <c r="C127" s="376"/>
      <c r="D127" s="376"/>
      <c r="E127" s="376"/>
      <c r="F127" s="170">
        <v>306</v>
      </c>
      <c r="G127" s="164"/>
      <c r="H127" s="177"/>
    </row>
    <row r="128" spans="1:8" ht="12.75">
      <c r="A128" s="231"/>
      <c r="B128" s="377" t="s">
        <v>906</v>
      </c>
      <c r="C128" s="378"/>
      <c r="D128" s="378"/>
      <c r="E128" s="378"/>
      <c r="F128" s="12">
        <v>307</v>
      </c>
      <c r="G128" s="234"/>
      <c r="H128" s="235"/>
    </row>
    <row r="129" spans="1:8" ht="12.75">
      <c r="A129" s="160"/>
      <c r="B129" s="343" t="s">
        <v>504</v>
      </c>
      <c r="C129" s="379"/>
      <c r="D129" s="379"/>
      <c r="E129" s="379"/>
      <c r="F129" s="169">
        <v>308</v>
      </c>
      <c r="G129" s="180">
        <f>SUM(G130:G134)</f>
        <v>0</v>
      </c>
      <c r="H129" s="181">
        <f>SUM(H130:H134)</f>
        <v>0</v>
      </c>
    </row>
    <row r="130" spans="1:8" ht="12.75">
      <c r="A130" s="231"/>
      <c r="B130" s="377" t="s">
        <v>907</v>
      </c>
      <c r="C130" s="378"/>
      <c r="D130" s="378"/>
      <c r="E130" s="378"/>
      <c r="F130" s="12">
        <v>309</v>
      </c>
      <c r="G130" s="234"/>
      <c r="H130" s="235"/>
    </row>
    <row r="131" spans="1:8" ht="12.75">
      <c r="A131" s="160"/>
      <c r="B131" s="312" t="s">
        <v>909</v>
      </c>
      <c r="C131" s="376"/>
      <c r="D131" s="376"/>
      <c r="E131" s="376"/>
      <c r="F131" s="170">
        <v>310</v>
      </c>
      <c r="G131" s="164"/>
      <c r="H131" s="177"/>
    </row>
    <row r="132" spans="1:8" ht="12.75">
      <c r="A132" s="231"/>
      <c r="B132" s="377" t="s">
        <v>908</v>
      </c>
      <c r="C132" s="378"/>
      <c r="D132" s="378"/>
      <c r="E132" s="378"/>
      <c r="F132" s="12">
        <v>311</v>
      </c>
      <c r="G132" s="234"/>
      <c r="H132" s="235"/>
    </row>
    <row r="133" spans="1:8" ht="12.75">
      <c r="A133" s="160"/>
      <c r="B133" s="312" t="s">
        <v>531</v>
      </c>
      <c r="C133" s="376"/>
      <c r="D133" s="376"/>
      <c r="E133" s="376"/>
      <c r="F133" s="171">
        <v>312</v>
      </c>
      <c r="G133" s="164"/>
      <c r="H133" s="177"/>
    </row>
    <row r="134" spans="1:8" ht="12.75">
      <c r="A134" s="231"/>
      <c r="B134" s="377" t="s">
        <v>910</v>
      </c>
      <c r="C134" s="378"/>
      <c r="D134" s="378"/>
      <c r="E134" s="378"/>
      <c r="F134" s="12">
        <v>313</v>
      </c>
      <c r="G134" s="234"/>
      <c r="H134" s="235"/>
    </row>
    <row r="135" spans="1:8" ht="12.75">
      <c r="A135" s="160"/>
      <c r="B135" s="385" t="s">
        <v>916</v>
      </c>
      <c r="C135" s="386"/>
      <c r="D135" s="386"/>
      <c r="E135" s="386"/>
      <c r="F135" s="170">
        <v>314</v>
      </c>
      <c r="G135" s="180">
        <f>G122-G129</f>
        <v>0</v>
      </c>
      <c r="H135" s="181">
        <f>H122-H129</f>
        <v>0</v>
      </c>
    </row>
    <row r="136" spans="1:8" ht="12.75">
      <c r="A136" s="231"/>
      <c r="B136" s="424" t="s">
        <v>503</v>
      </c>
      <c r="C136" s="425"/>
      <c r="D136" s="425"/>
      <c r="E136" s="425"/>
      <c r="F136" s="12">
        <v>315</v>
      </c>
      <c r="G136" s="238"/>
      <c r="H136" s="239"/>
    </row>
    <row r="137" spans="1:8" ht="12.75">
      <c r="A137" s="160"/>
      <c r="B137" s="385" t="s">
        <v>917</v>
      </c>
      <c r="C137" s="386"/>
      <c r="D137" s="386"/>
      <c r="E137" s="386"/>
      <c r="F137" s="170">
        <v>316</v>
      </c>
      <c r="G137" s="180">
        <f>G135-G136</f>
        <v>0</v>
      </c>
      <c r="H137" s="181">
        <f>H135-H136</f>
        <v>0</v>
      </c>
    </row>
    <row r="138" spans="1:8" ht="12.75">
      <c r="A138" s="231"/>
      <c r="B138" s="428" t="s">
        <v>918</v>
      </c>
      <c r="C138" s="429"/>
      <c r="D138" s="429"/>
      <c r="E138" s="429"/>
      <c r="F138" s="241"/>
      <c r="G138" s="232"/>
      <c r="H138" s="233"/>
    </row>
    <row r="139" spans="1:8" ht="12.75">
      <c r="A139" s="160"/>
      <c r="B139" s="412" t="s">
        <v>920</v>
      </c>
      <c r="C139" s="413"/>
      <c r="D139" s="413"/>
      <c r="E139" s="413"/>
      <c r="F139" s="254">
        <v>317</v>
      </c>
      <c r="G139" s="180">
        <f>IF(G118-G119+G137&lt;0,0,G118-G119+G137)</f>
        <v>0</v>
      </c>
      <c r="H139" s="181">
        <f>IF(H118-H119+H137&lt;0,0,H118-H119+H137)</f>
        <v>0</v>
      </c>
    </row>
    <row r="140" spans="1:8" ht="12.75">
      <c r="A140" s="231"/>
      <c r="B140" s="414" t="s">
        <v>912</v>
      </c>
      <c r="C140" s="415"/>
      <c r="D140" s="415"/>
      <c r="E140" s="415"/>
      <c r="F140" s="136">
        <v>318</v>
      </c>
      <c r="G140" s="236">
        <f>IF(G119-G118-G137&lt;0,0,G119-G118-G137)</f>
        <v>11585597</v>
      </c>
      <c r="H140" s="237">
        <f>IF(H119-H118-H137&lt;0,0,H119-H118-H137)</f>
        <v>15429662</v>
      </c>
    </row>
    <row r="141" spans="1:8" ht="12.75">
      <c r="A141" s="160"/>
      <c r="B141" s="416" t="s">
        <v>915</v>
      </c>
      <c r="C141" s="417"/>
      <c r="D141" s="417"/>
      <c r="E141" s="417"/>
      <c r="F141" s="170">
        <v>319</v>
      </c>
      <c r="G141" s="288"/>
      <c r="H141" s="289"/>
    </row>
    <row r="142" spans="1:8" ht="12.75">
      <c r="A142" s="231"/>
      <c r="B142" s="418" t="s">
        <v>911</v>
      </c>
      <c r="C142" s="419"/>
      <c r="D142" s="419"/>
      <c r="E142" s="419"/>
      <c r="F142" s="12">
        <v>320</v>
      </c>
      <c r="G142" s="282"/>
      <c r="H142" s="283"/>
    </row>
    <row r="143" spans="1:8" ht="12.75">
      <c r="A143" s="160"/>
      <c r="B143" s="416" t="s">
        <v>913</v>
      </c>
      <c r="C143" s="417"/>
      <c r="D143" s="417"/>
      <c r="E143" s="417"/>
      <c r="F143" s="170">
        <v>321</v>
      </c>
      <c r="G143" s="288"/>
      <c r="H143" s="289"/>
    </row>
    <row r="144" spans="1:8" ht="12.75">
      <c r="A144" s="231"/>
      <c r="B144" s="420" t="s">
        <v>494</v>
      </c>
      <c r="C144" s="421"/>
      <c r="D144" s="421"/>
      <c r="E144" s="421"/>
      <c r="F144" s="12">
        <v>322</v>
      </c>
      <c r="G144" s="282"/>
      <c r="H144" s="283"/>
    </row>
    <row r="145" spans="1:8" ht="12.75">
      <c r="A145" s="244"/>
      <c r="B145" s="408" t="s">
        <v>914</v>
      </c>
      <c r="C145" s="409"/>
      <c r="D145" s="409"/>
      <c r="E145" s="409"/>
      <c r="F145" s="245">
        <v>323</v>
      </c>
      <c r="G145" s="246"/>
      <c r="H145" s="247"/>
    </row>
    <row r="146" spans="1:8" ht="12.75">
      <c r="A146" s="240"/>
      <c r="B146" s="410" t="s">
        <v>999</v>
      </c>
      <c r="C146" s="411"/>
      <c r="D146" s="411"/>
      <c r="E146" s="411"/>
      <c r="F146" s="241">
        <v>324</v>
      </c>
      <c r="G146" s="242"/>
      <c r="H146" s="243"/>
    </row>
    <row r="147" spans="1:8" ht="12.75">
      <c r="A147" s="69"/>
      <c r="B147" s="69"/>
      <c r="C147" s="69"/>
      <c r="D147" s="69"/>
      <c r="E147" s="69"/>
      <c r="F147" s="69"/>
      <c r="G147" s="69"/>
      <c r="H147" s="69"/>
    </row>
    <row r="148" spans="1:8" ht="12.75">
      <c r="A148" s="10"/>
      <c r="B148" s="69"/>
      <c r="C148" s="69"/>
      <c r="D148" s="69"/>
      <c r="E148" s="69"/>
      <c r="F148" s="103" t="s">
        <v>202</v>
      </c>
      <c r="G148" s="427" t="str">
        <f>IF('Bilans stanja'!F145="","",'Bilans stanja'!F145)</f>
        <v>Doboju</v>
      </c>
      <c r="H148" s="427"/>
    </row>
    <row r="149" spans="1:8" ht="12.75">
      <c r="A149" s="10"/>
      <c r="B149" s="69"/>
      <c r="C149" s="69"/>
      <c r="D149" s="69"/>
      <c r="E149" s="69"/>
      <c r="F149" s="103" t="s">
        <v>203</v>
      </c>
      <c r="G149" s="426" t="str">
        <f>IF('Bilans stanja'!F146="","",'Bilans stanja'!F146)</f>
        <v>29.10.2010.god.</v>
      </c>
      <c r="H149" s="426"/>
    </row>
    <row r="150" spans="1:8" ht="12.75">
      <c r="A150" s="10"/>
      <c r="B150" s="69"/>
      <c r="C150" s="69"/>
      <c r="D150" s="69"/>
      <c r="E150" s="69"/>
      <c r="F150" s="103" t="s">
        <v>149</v>
      </c>
      <c r="G150" s="426" t="str">
        <f>IF('Bilans stanja'!F147="","",'Bilans stanja'!F147)</f>
        <v>Mira Simić</v>
      </c>
      <c r="H150" s="426"/>
    </row>
    <row r="151" spans="1:8" ht="12.75">
      <c r="A151" s="69"/>
      <c r="B151" s="69"/>
      <c r="C151" s="69"/>
      <c r="D151" s="69"/>
      <c r="E151" s="69"/>
      <c r="F151" s="103" t="s">
        <v>204</v>
      </c>
      <c r="G151" s="426" t="str">
        <f>IF('Bilans stanja'!F148="","",'Bilans stanja'!F148)</f>
        <v>Rodoljub Milovanović</v>
      </c>
      <c r="H151" s="426"/>
    </row>
    <row r="152" spans="1:8" ht="12.75">
      <c r="A152" s="69"/>
      <c r="B152" s="69"/>
      <c r="C152" s="69"/>
      <c r="D152" s="69"/>
      <c r="E152" s="69"/>
      <c r="F152" s="10"/>
      <c r="G152" s="69"/>
      <c r="H152" s="69"/>
    </row>
    <row r="153" spans="1:8" ht="12.75" customHeight="1">
      <c r="A153" s="129" t="s">
        <v>668</v>
      </c>
      <c r="B153" s="128"/>
      <c r="C153" s="128"/>
      <c r="D153" s="128"/>
      <c r="E153" s="128"/>
      <c r="F153" s="128"/>
      <c r="G153" s="128"/>
      <c r="H153" s="128"/>
    </row>
    <row r="154" spans="1:6" ht="12.75">
      <c r="A154" s="9"/>
      <c r="F154" s="9"/>
    </row>
    <row r="155" spans="1:6" ht="12.75">
      <c r="A155" s="9"/>
      <c r="F155" s="9"/>
    </row>
    <row r="156" ht="12.75">
      <c r="F156" s="9"/>
    </row>
    <row r="157" spans="4:6" ht="12.75">
      <c r="D157"/>
      <c r="E157"/>
      <c r="F157"/>
    </row>
    <row r="158" spans="4:6" ht="12.75">
      <c r="D158"/>
      <c r="E158"/>
      <c r="F158"/>
    </row>
    <row r="159" spans="5:6" ht="12.75">
      <c r="E159" s="295" t="s">
        <v>858</v>
      </c>
      <c r="F159"/>
    </row>
    <row r="160" spans="5:8" ht="12.75">
      <c r="E160" s="292" t="s">
        <v>859</v>
      </c>
      <c r="F160"/>
      <c r="G160" s="293">
        <f>SUM(G15,G46,G62,G87,G108,G122)</f>
        <v>55183382</v>
      </c>
      <c r="H160" s="293">
        <f>SUM(H15,H46,H62,H87,H108,H122)</f>
        <v>47248116</v>
      </c>
    </row>
    <row r="161" spans="5:8" ht="12.75">
      <c r="E161" s="292" t="s">
        <v>860</v>
      </c>
      <c r="F161"/>
      <c r="G161" s="293">
        <f>SUM(G30,G53,G73,G97,G109,G129)</f>
        <v>66768979</v>
      </c>
      <c r="H161" s="293">
        <f>SUM(H30,H53,H73,H97,H109,H129)</f>
        <v>62677778</v>
      </c>
    </row>
    <row r="162" spans="4:6" ht="12.75">
      <c r="D162"/>
      <c r="E162"/>
      <c r="F162"/>
    </row>
    <row r="163" spans="4:6" ht="12.75">
      <c r="D163"/>
      <c r="E163"/>
      <c r="F163"/>
    </row>
  </sheetData>
  <sheetProtection sheet="1"/>
  <mergeCells count="149">
    <mergeCell ref="B114:E114"/>
    <mergeCell ref="B121:E121"/>
    <mergeCell ref="B122:E122"/>
    <mergeCell ref="B123:E123"/>
    <mergeCell ref="B118:E118"/>
    <mergeCell ref="B119:E119"/>
    <mergeCell ref="B115:E115"/>
    <mergeCell ref="B116:E116"/>
    <mergeCell ref="B117:E117"/>
    <mergeCell ref="B134:E134"/>
    <mergeCell ref="B135:E135"/>
    <mergeCell ref="B137:E137"/>
    <mergeCell ref="B136:E136"/>
    <mergeCell ref="B131:E131"/>
    <mergeCell ref="B120:E120"/>
    <mergeCell ref="B126:E126"/>
    <mergeCell ref="G151:H151"/>
    <mergeCell ref="G148:H148"/>
    <mergeCell ref="G149:H149"/>
    <mergeCell ref="G150:H150"/>
    <mergeCell ref="B138:E138"/>
    <mergeCell ref="B143:E143"/>
    <mergeCell ref="B133:E133"/>
    <mergeCell ref="B109:E109"/>
    <mergeCell ref="B110:E110"/>
    <mergeCell ref="B111:E111"/>
    <mergeCell ref="B113:E113"/>
    <mergeCell ref="B112:E112"/>
    <mergeCell ref="B67:E67"/>
    <mergeCell ref="B68:E68"/>
    <mergeCell ref="B145:E145"/>
    <mergeCell ref="B146:E146"/>
    <mergeCell ref="B139:E139"/>
    <mergeCell ref="B140:E140"/>
    <mergeCell ref="B141:E141"/>
    <mergeCell ref="B142:E142"/>
    <mergeCell ref="B144:E144"/>
    <mergeCell ref="B132:E132"/>
    <mergeCell ref="B107:E107"/>
    <mergeCell ref="B102:E102"/>
    <mergeCell ref="B104:E104"/>
    <mergeCell ref="B79:E79"/>
    <mergeCell ref="B80:E80"/>
    <mergeCell ref="B81:E81"/>
    <mergeCell ref="B106:E106"/>
    <mergeCell ref="B105:E105"/>
    <mergeCell ref="B99:E99"/>
    <mergeCell ref="B101:E101"/>
    <mergeCell ref="B19:E19"/>
    <mergeCell ref="B91:E91"/>
    <mergeCell ref="B92:E92"/>
    <mergeCell ref="B93:E93"/>
    <mergeCell ref="B72:E72"/>
    <mergeCell ref="B74:E74"/>
    <mergeCell ref="B75:E75"/>
    <mergeCell ref="B53:E53"/>
    <mergeCell ref="B54:E54"/>
    <mergeCell ref="B87:E87"/>
    <mergeCell ref="A9:H9"/>
    <mergeCell ref="E3:G3"/>
    <mergeCell ref="E4:G4"/>
    <mergeCell ref="E5:G5"/>
    <mergeCell ref="E6:G6"/>
    <mergeCell ref="A8:H8"/>
    <mergeCell ref="B28:E28"/>
    <mergeCell ref="B29:E29"/>
    <mergeCell ref="B20:E20"/>
    <mergeCell ref="B100:E100"/>
    <mergeCell ref="B76:E76"/>
    <mergeCell ref="B88:E88"/>
    <mergeCell ref="B78:E78"/>
    <mergeCell ref="B56:E56"/>
    <mergeCell ref="B82:E82"/>
    <mergeCell ref="B59:E59"/>
    <mergeCell ref="G11:H11"/>
    <mergeCell ref="B11:E12"/>
    <mergeCell ref="B22:E22"/>
    <mergeCell ref="B23:E23"/>
    <mergeCell ref="B18:E18"/>
    <mergeCell ref="B14:E14"/>
    <mergeCell ref="B15:E15"/>
    <mergeCell ref="B16:E16"/>
    <mergeCell ref="B17:E17"/>
    <mergeCell ref="B13:E13"/>
    <mergeCell ref="B35:E35"/>
    <mergeCell ref="F11:F12"/>
    <mergeCell ref="B44:E44"/>
    <mergeCell ref="B45:E45"/>
    <mergeCell ref="B27:E27"/>
    <mergeCell ref="B40:E40"/>
    <mergeCell ref="B31:E31"/>
    <mergeCell ref="B32:E32"/>
    <mergeCell ref="B33:E33"/>
    <mergeCell ref="B34:E34"/>
    <mergeCell ref="E2:G2"/>
    <mergeCell ref="B61:E61"/>
    <mergeCell ref="B73:E73"/>
    <mergeCell ref="B62:E62"/>
    <mergeCell ref="B63:E63"/>
    <mergeCell ref="B64:E64"/>
    <mergeCell ref="B65:E65"/>
    <mergeCell ref="B70:E70"/>
    <mergeCell ref="B24:E24"/>
    <mergeCell ref="B71:E71"/>
    <mergeCell ref="B69:E69"/>
    <mergeCell ref="B49:E49"/>
    <mergeCell ref="B50:E50"/>
    <mergeCell ref="B66:E66"/>
    <mergeCell ref="B60:E60"/>
    <mergeCell ref="B51:E51"/>
    <mergeCell ref="B52:E52"/>
    <mergeCell ref="B55:E55"/>
    <mergeCell ref="B57:E57"/>
    <mergeCell ref="B58:E58"/>
    <mergeCell ref="A11:A12"/>
    <mergeCell ref="B41:E41"/>
    <mergeCell ref="B37:E37"/>
    <mergeCell ref="B38:E38"/>
    <mergeCell ref="B36:E36"/>
    <mergeCell ref="B21:E21"/>
    <mergeCell ref="B25:E25"/>
    <mergeCell ref="B30:E30"/>
    <mergeCell ref="B39:E39"/>
    <mergeCell ref="B26:E26"/>
    <mergeCell ref="B42:E42"/>
    <mergeCell ref="B48:E48"/>
    <mergeCell ref="B47:E47"/>
    <mergeCell ref="B46:E46"/>
    <mergeCell ref="B43:E43"/>
    <mergeCell ref="B97:E97"/>
    <mergeCell ref="B98:E98"/>
    <mergeCell ref="B89:E89"/>
    <mergeCell ref="B90:E90"/>
    <mergeCell ref="B95:E95"/>
    <mergeCell ref="B108:E108"/>
    <mergeCell ref="B77:E77"/>
    <mergeCell ref="B94:E94"/>
    <mergeCell ref="B130:E130"/>
    <mergeCell ref="B103:E103"/>
    <mergeCell ref="B96:E96"/>
    <mergeCell ref="B83:E83"/>
    <mergeCell ref="B84:E84"/>
    <mergeCell ref="B85:E85"/>
    <mergeCell ref="B86:E86"/>
    <mergeCell ref="B127:E127"/>
    <mergeCell ref="B128:E128"/>
    <mergeCell ref="B129:E129"/>
    <mergeCell ref="B124:E124"/>
    <mergeCell ref="B125:E125"/>
  </mergeCells>
  <dataValidations count="1">
    <dataValidation type="whole" operator="greaterThanOrEqual" allowBlank="1" showInputMessage="1" showErrorMessage="1" errorTitle="Greška" error="Unose se vrijednosti u konvertibilnim markama, bez decimalnih mjesta. Nije dozvoljen unos negativnih brojeva." sqref="G14:H134 G136:H136 G138:H140">
      <formula1>0</formula1>
    </dataValidation>
  </dataValidations>
  <printOptions horizontalCentered="1"/>
  <pageMargins left="0.3937007874015748" right="0.3937007874015748" top="0.3937007874015748" bottom="0.3937007874015748" header="0.31496062992125984" footer="0.2362204724409449"/>
  <pageSetup fitToHeight="2" horizontalDpi="600" verticalDpi="600" orientation="landscape" paperSize="9" scale="95" r:id="rId3"/>
  <headerFooter alignWithMargins="0">
    <oddFooter>&amp;R&amp;"Tahoma,Regular"Strana &amp;P od &amp;N</oddFooter>
  </headerFooter>
  <rowBreaks count="1" manualBreakCount="1">
    <brk id="153" max="7" man="1"/>
  </rowBreaks>
  <ignoredErrors>
    <ignoredError sqref="H148" unlocked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0"/>
  <sheetViews>
    <sheetView showGridLines="0" zoomScalePageLayoutView="0" workbookViewId="0" topLeftCell="A28">
      <selection activeCell="A9" sqref="A9:G9"/>
    </sheetView>
  </sheetViews>
  <sheetFormatPr defaultColWidth="9.140625" defaultRowHeight="12.75"/>
  <cols>
    <col min="1" max="1" width="11.7109375" style="76" customWidth="1"/>
    <col min="2" max="2" width="14.28125" style="76" customWidth="1"/>
    <col min="3" max="3" width="41.140625" style="76" customWidth="1"/>
    <col min="4" max="4" width="8.57421875" style="76" customWidth="1"/>
    <col min="5" max="6" width="18.57421875" style="76" customWidth="1"/>
    <col min="7" max="7" width="2.8515625" style="76" customWidth="1"/>
    <col min="8" max="16384" width="9.140625" style="76" customWidth="1"/>
  </cols>
  <sheetData>
    <row r="1" spans="1:7" ht="12.75">
      <c r="A1" s="69"/>
      <c r="B1" s="69"/>
      <c r="C1" s="69"/>
      <c r="D1" s="69"/>
      <c r="E1" s="69"/>
      <c r="F1" s="69"/>
      <c r="G1" s="69"/>
    </row>
    <row r="2" spans="1:7" ht="12.75">
      <c r="A2" s="69"/>
      <c r="B2" s="103" t="s">
        <v>143</v>
      </c>
      <c r="C2" s="143" t="str">
        <f>IF('Bilans stanja'!C2="","",'Bilans stanja'!C2)</f>
        <v>01494562</v>
      </c>
      <c r="D2" s="99"/>
      <c r="E2" s="145" t="s">
        <v>146</v>
      </c>
      <c r="F2" s="146"/>
      <c r="G2" s="100"/>
    </row>
    <row r="3" spans="1:7" ht="12.75">
      <c r="A3" s="69"/>
      <c r="B3" s="103" t="s">
        <v>144</v>
      </c>
      <c r="C3" s="144" t="str">
        <f>IF('Bilans stanja'!C3="","",'Bilans stanja'!C3)</f>
        <v>060101</v>
      </c>
      <c r="D3" s="99"/>
      <c r="E3" s="496" t="str">
        <f>IF('Bilans stanja'!E3="","",'Bilans stanja'!E3)</f>
        <v>*5620050000303560</v>
      </c>
      <c r="F3" s="496">
        <f>IF('Bilans stanja'!F3="","",'Bilans stanja'!F3)</f>
      </c>
      <c r="G3" s="69"/>
    </row>
    <row r="4" spans="1:7" ht="12.75">
      <c r="A4" s="69"/>
      <c r="B4" s="103" t="s">
        <v>849</v>
      </c>
      <c r="C4" s="144" t="str">
        <f>IF('Bilans stanja'!C4="","",'Bilans stanja'!C4)</f>
        <v>JOP ŽELJEZNICE REPUBLIKE SRPSKE AD</v>
      </c>
      <c r="D4" s="99"/>
      <c r="E4" s="497" t="str">
        <f>IF('Bilans stanja'!E4="","",'Bilans stanja'!E4)</f>
        <v>*5520160000838520</v>
      </c>
      <c r="F4" s="497">
        <f>IF('Bilans stanja'!F4="","",'Bilans stanja'!F4)</f>
      </c>
      <c r="G4" s="69"/>
    </row>
    <row r="5" spans="1:7" ht="12.75">
      <c r="A5" s="69"/>
      <c r="B5" s="103" t="s">
        <v>145</v>
      </c>
      <c r="C5" s="144" t="str">
        <f>IF('Bilans stanja'!C5="","",'Bilans stanja'!C5)</f>
        <v>DOBOJ</v>
      </c>
      <c r="D5" s="99"/>
      <c r="E5" s="497" t="str">
        <f>IF('Bilans stanja'!E5="","",'Bilans stanja'!E5)</f>
        <v>*5560010000006930</v>
      </c>
      <c r="F5" s="497">
        <f>IF('Bilans stanja'!F5="","",'Bilans stanja'!F5)</f>
      </c>
      <c r="G5" s="69"/>
    </row>
    <row r="6" spans="1:7" ht="12.75">
      <c r="A6" s="69"/>
      <c r="B6" s="103" t="s">
        <v>147</v>
      </c>
      <c r="C6" s="144" t="str">
        <f>IF('Bilans stanja'!C6="","",'Bilans stanja'!C6)</f>
        <v>4400025960001</v>
      </c>
      <c r="D6" s="99"/>
      <c r="E6" s="497">
        <f>IF('Bilans stanja'!E6="","",'Bilans stanja'!E6)</f>
      </c>
      <c r="F6" s="497">
        <f>IF('Bilans stanja'!F6="","",'Bilans stanja'!F6)</f>
      </c>
      <c r="G6" s="69"/>
    </row>
    <row r="7" spans="1:7" ht="12.75">
      <c r="A7" s="69"/>
      <c r="B7" s="69"/>
      <c r="C7" s="69"/>
      <c r="D7" s="69"/>
      <c r="E7" s="69"/>
      <c r="F7" s="69"/>
      <c r="G7" s="69"/>
    </row>
    <row r="8" spans="1:7" ht="18">
      <c r="A8" s="434" t="s">
        <v>613</v>
      </c>
      <c r="B8" s="434"/>
      <c r="C8" s="434"/>
      <c r="D8" s="434"/>
      <c r="E8" s="434"/>
      <c r="F8" s="434"/>
      <c r="G8" s="434"/>
    </row>
    <row r="9" spans="1:7" ht="12.75">
      <c r="A9" s="482" t="s">
        <v>286</v>
      </c>
      <c r="B9" s="483"/>
      <c r="C9" s="483"/>
      <c r="D9" s="483"/>
      <c r="E9" s="483"/>
      <c r="F9" s="483"/>
      <c r="G9" s="483"/>
    </row>
    <row r="10" spans="1:7" ht="12.75">
      <c r="A10" s="69"/>
      <c r="B10" s="69"/>
      <c r="C10" s="69"/>
      <c r="D10" s="69"/>
      <c r="E10" s="69"/>
      <c r="F10" s="69"/>
      <c r="G10" s="117" t="s">
        <v>197</v>
      </c>
    </row>
    <row r="11" spans="1:7" ht="12.75">
      <c r="A11" s="492" t="s">
        <v>198</v>
      </c>
      <c r="B11" s="493"/>
      <c r="C11" s="493"/>
      <c r="D11" s="488" t="s">
        <v>155</v>
      </c>
      <c r="E11" s="475" t="s">
        <v>199</v>
      </c>
      <c r="F11" s="476"/>
      <c r="G11" s="477"/>
    </row>
    <row r="12" spans="1:7" ht="34.5" customHeight="1">
      <c r="A12" s="494"/>
      <c r="B12" s="495"/>
      <c r="C12" s="495"/>
      <c r="D12" s="489"/>
      <c r="E12" s="124" t="s">
        <v>200</v>
      </c>
      <c r="F12" s="480" t="s">
        <v>201</v>
      </c>
      <c r="G12" s="481"/>
    </row>
    <row r="13" spans="1:7" ht="12" customHeight="1">
      <c r="A13" s="490">
        <v>1</v>
      </c>
      <c r="B13" s="491"/>
      <c r="C13" s="491"/>
      <c r="D13" s="20">
        <v>2</v>
      </c>
      <c r="E13" s="20">
        <v>3</v>
      </c>
      <c r="F13" s="484">
        <v>4</v>
      </c>
      <c r="G13" s="485"/>
    </row>
    <row r="14" spans="1:7" ht="12.75">
      <c r="A14" s="486" t="s">
        <v>921</v>
      </c>
      <c r="B14" s="487"/>
      <c r="C14" s="487"/>
      <c r="D14" s="260"/>
      <c r="E14" s="211"/>
      <c r="F14" s="478"/>
      <c r="G14" s="479"/>
    </row>
    <row r="15" spans="1:7" ht="12.75">
      <c r="A15" s="472" t="s">
        <v>588</v>
      </c>
      <c r="B15" s="473"/>
      <c r="C15" s="474"/>
      <c r="D15" s="259">
        <v>301</v>
      </c>
      <c r="E15" s="186">
        <f>SUM(E16:E18)</f>
        <v>0</v>
      </c>
      <c r="F15" s="443">
        <f>SUM(F16:F18)</f>
        <v>0</v>
      </c>
      <c r="G15" s="444">
        <f>SUM(G16:G18)</f>
        <v>0</v>
      </c>
    </row>
    <row r="16" spans="1:7" ht="12.75">
      <c r="A16" s="460" t="s">
        <v>922</v>
      </c>
      <c r="B16" s="461"/>
      <c r="C16" s="462"/>
      <c r="D16" s="41">
        <v>302</v>
      </c>
      <c r="E16" s="31"/>
      <c r="F16" s="310"/>
      <c r="G16" s="321"/>
    </row>
    <row r="17" spans="1:7" ht="12.75">
      <c r="A17" s="466" t="s">
        <v>923</v>
      </c>
      <c r="B17" s="467"/>
      <c r="C17" s="468"/>
      <c r="D17" s="187">
        <v>303</v>
      </c>
      <c r="E17" s="157"/>
      <c r="F17" s="308"/>
      <c r="G17" s="322"/>
    </row>
    <row r="18" spans="1:7" ht="12.75">
      <c r="A18" s="460" t="s">
        <v>924</v>
      </c>
      <c r="B18" s="461"/>
      <c r="C18" s="462"/>
      <c r="D18" s="41">
        <v>304</v>
      </c>
      <c r="E18" s="42"/>
      <c r="F18" s="441"/>
      <c r="G18" s="442"/>
    </row>
    <row r="19" spans="1:7" ht="12.75">
      <c r="A19" s="469" t="s">
        <v>589</v>
      </c>
      <c r="B19" s="470"/>
      <c r="C19" s="471"/>
      <c r="D19" s="188">
        <v>305</v>
      </c>
      <c r="E19" s="186">
        <f>SUM(E20:E24)</f>
        <v>0</v>
      </c>
      <c r="F19" s="443">
        <f>SUM(F20:F24)</f>
        <v>0</v>
      </c>
      <c r="G19" s="444">
        <f>SUM(G20:G24)</f>
        <v>0</v>
      </c>
    </row>
    <row r="20" spans="1:7" ht="12.75">
      <c r="A20" s="460" t="s">
        <v>927</v>
      </c>
      <c r="B20" s="461"/>
      <c r="C20" s="462"/>
      <c r="D20" s="41">
        <v>306</v>
      </c>
      <c r="E20" s="31"/>
      <c r="F20" s="310"/>
      <c r="G20" s="321"/>
    </row>
    <row r="21" spans="1:7" ht="12.75">
      <c r="A21" s="522" t="s">
        <v>928</v>
      </c>
      <c r="B21" s="523"/>
      <c r="C21" s="524"/>
      <c r="D21" s="187">
        <v>307</v>
      </c>
      <c r="E21" s="157"/>
      <c r="F21" s="308"/>
      <c r="G21" s="322"/>
    </row>
    <row r="22" spans="1:7" ht="12.75">
      <c r="A22" s="460" t="s">
        <v>929</v>
      </c>
      <c r="B22" s="461"/>
      <c r="C22" s="462"/>
      <c r="D22" s="41">
        <v>308</v>
      </c>
      <c r="E22" s="31"/>
      <c r="F22" s="310"/>
      <c r="G22" s="321"/>
    </row>
    <row r="23" spans="1:7" ht="12.75">
      <c r="A23" s="466" t="s">
        <v>925</v>
      </c>
      <c r="B23" s="467"/>
      <c r="C23" s="468"/>
      <c r="D23" s="187">
        <v>309</v>
      </c>
      <c r="E23" s="189"/>
      <c r="F23" s="437"/>
      <c r="G23" s="438"/>
    </row>
    <row r="24" spans="1:7" ht="12.75">
      <c r="A24" s="460" t="s">
        <v>926</v>
      </c>
      <c r="B24" s="461"/>
      <c r="C24" s="462"/>
      <c r="D24" s="41">
        <v>310</v>
      </c>
      <c r="E24" s="31"/>
      <c r="F24" s="310"/>
      <c r="G24" s="321"/>
    </row>
    <row r="25" spans="1:7" ht="12.75">
      <c r="A25" s="469" t="s">
        <v>590</v>
      </c>
      <c r="B25" s="470"/>
      <c r="C25" s="471"/>
      <c r="D25" s="188">
        <v>311</v>
      </c>
      <c r="E25" s="186">
        <f>IF(E15-E19&lt;0,0,E15-E19)</f>
        <v>0</v>
      </c>
      <c r="F25" s="443">
        <f>IF(F15-F19&lt;0,0,F15-F19)</f>
        <v>0</v>
      </c>
      <c r="G25" s="444">
        <f>IF(G15-G19&lt;0,0,G15-G19)</f>
        <v>0</v>
      </c>
    </row>
    <row r="26" spans="1:7" ht="12.75">
      <c r="A26" s="504" t="s">
        <v>591</v>
      </c>
      <c r="B26" s="505"/>
      <c r="C26" s="506"/>
      <c r="D26" s="138">
        <v>312</v>
      </c>
      <c r="E26" s="137">
        <f>IF(E19-E15&lt;0,0,E19-E15)</f>
        <v>0</v>
      </c>
      <c r="F26" s="439">
        <f>IF(F19-F15&lt;0,0,F19-F15)</f>
        <v>0</v>
      </c>
      <c r="G26" s="440">
        <f>IF(G19-G15&lt;0,0,G19-G15)</f>
        <v>0</v>
      </c>
    </row>
    <row r="27" spans="1:7" ht="12.75">
      <c r="A27" s="528" t="s">
        <v>1005</v>
      </c>
      <c r="B27" s="529"/>
      <c r="C27" s="530"/>
      <c r="D27" s="258"/>
      <c r="E27" s="216"/>
      <c r="F27" s="531"/>
      <c r="G27" s="532"/>
    </row>
    <row r="28" spans="1:7" ht="12.75">
      <c r="A28" s="463" t="s">
        <v>592</v>
      </c>
      <c r="B28" s="464"/>
      <c r="C28" s="465"/>
      <c r="D28" s="257">
        <v>313</v>
      </c>
      <c r="E28" s="137">
        <f>SUM(E29:E34)</f>
        <v>0</v>
      </c>
      <c r="F28" s="439">
        <f>SUM(F29:F34)</f>
        <v>0</v>
      </c>
      <c r="G28" s="440">
        <f>SUM(G29:G34)</f>
        <v>0</v>
      </c>
    </row>
    <row r="29" spans="1:7" ht="12.75">
      <c r="A29" s="466" t="s">
        <v>933</v>
      </c>
      <c r="B29" s="467"/>
      <c r="C29" s="468"/>
      <c r="D29" s="187">
        <v>314</v>
      </c>
      <c r="E29" s="189"/>
      <c r="F29" s="437"/>
      <c r="G29" s="438"/>
    </row>
    <row r="30" spans="1:7" ht="12.75">
      <c r="A30" s="460" t="s">
        <v>930</v>
      </c>
      <c r="B30" s="461"/>
      <c r="C30" s="462"/>
      <c r="D30" s="41">
        <v>315</v>
      </c>
      <c r="E30" s="42"/>
      <c r="F30" s="441"/>
      <c r="G30" s="442"/>
    </row>
    <row r="31" spans="1:7" ht="24" customHeight="1">
      <c r="A31" s="522" t="s">
        <v>931</v>
      </c>
      <c r="B31" s="523"/>
      <c r="C31" s="524"/>
      <c r="D31" s="187">
        <v>316</v>
      </c>
      <c r="E31" s="189"/>
      <c r="F31" s="437"/>
      <c r="G31" s="438"/>
    </row>
    <row r="32" spans="1:7" ht="12.75">
      <c r="A32" s="460" t="s">
        <v>509</v>
      </c>
      <c r="B32" s="461"/>
      <c r="C32" s="462"/>
      <c r="D32" s="41">
        <v>317</v>
      </c>
      <c r="E32" s="42"/>
      <c r="F32" s="441"/>
      <c r="G32" s="442"/>
    </row>
    <row r="33" spans="1:7" ht="12.75">
      <c r="A33" s="466" t="s">
        <v>934</v>
      </c>
      <c r="B33" s="467"/>
      <c r="C33" s="468"/>
      <c r="D33" s="187">
        <v>318</v>
      </c>
      <c r="E33" s="189"/>
      <c r="F33" s="437"/>
      <c r="G33" s="438"/>
    </row>
    <row r="34" spans="1:7" ht="12.75">
      <c r="A34" s="460" t="s">
        <v>935</v>
      </c>
      <c r="B34" s="461"/>
      <c r="C34" s="462"/>
      <c r="D34" s="41">
        <v>319</v>
      </c>
      <c r="E34" s="42"/>
      <c r="F34" s="441"/>
      <c r="G34" s="442"/>
    </row>
    <row r="35" spans="1:7" ht="12.75">
      <c r="A35" s="469" t="s">
        <v>593</v>
      </c>
      <c r="B35" s="470"/>
      <c r="C35" s="471"/>
      <c r="D35" s="188">
        <v>320</v>
      </c>
      <c r="E35" s="186">
        <f>SUM(E36:E39)</f>
        <v>0</v>
      </c>
      <c r="F35" s="443">
        <f>SUM(F36:F39)</f>
        <v>0</v>
      </c>
      <c r="G35" s="444">
        <f>SUM(G36:G39)</f>
        <v>0</v>
      </c>
    </row>
    <row r="36" spans="1:7" ht="12.75">
      <c r="A36" s="460" t="s">
        <v>936</v>
      </c>
      <c r="B36" s="461"/>
      <c r="C36" s="462"/>
      <c r="D36" s="41">
        <v>321</v>
      </c>
      <c r="E36" s="42"/>
      <c r="F36" s="441"/>
      <c r="G36" s="442"/>
    </row>
    <row r="37" spans="1:7" ht="12.75">
      <c r="A37" s="466" t="s">
        <v>932</v>
      </c>
      <c r="B37" s="467"/>
      <c r="C37" s="468"/>
      <c r="D37" s="187">
        <v>322</v>
      </c>
      <c r="E37" s="189"/>
      <c r="F37" s="437"/>
      <c r="G37" s="438"/>
    </row>
    <row r="38" spans="1:7" ht="22.5" customHeight="1">
      <c r="A38" s="525" t="s">
        <v>937</v>
      </c>
      <c r="B38" s="526"/>
      <c r="C38" s="527"/>
      <c r="D38" s="41">
        <v>323</v>
      </c>
      <c r="E38" s="42"/>
      <c r="F38" s="441"/>
      <c r="G38" s="442"/>
    </row>
    <row r="39" spans="1:7" ht="12.75">
      <c r="A39" s="466" t="s">
        <v>508</v>
      </c>
      <c r="B39" s="467"/>
      <c r="C39" s="468"/>
      <c r="D39" s="187">
        <v>324</v>
      </c>
      <c r="E39" s="189"/>
      <c r="F39" s="437"/>
      <c r="G39" s="438"/>
    </row>
    <row r="40" spans="1:7" ht="12.75" customHeight="1">
      <c r="A40" s="504" t="s">
        <v>594</v>
      </c>
      <c r="B40" s="505"/>
      <c r="C40" s="506"/>
      <c r="D40" s="138">
        <v>325</v>
      </c>
      <c r="E40" s="137">
        <f>IF(E28-E35&lt;0,0,E28-E35)</f>
        <v>0</v>
      </c>
      <c r="F40" s="439">
        <f>IF(F28-F35&lt;0,0,F28-F35)</f>
        <v>0</v>
      </c>
      <c r="G40" s="440">
        <f>IF(G28-G35&lt;0,0,G28-G35)</f>
        <v>0</v>
      </c>
    </row>
    <row r="41" spans="1:7" ht="12" customHeight="1">
      <c r="A41" s="469" t="s">
        <v>851</v>
      </c>
      <c r="B41" s="470"/>
      <c r="C41" s="471"/>
      <c r="D41" s="188">
        <v>326</v>
      </c>
      <c r="E41" s="186">
        <f>IF(E35-E28&lt;0,0,E35-E28)</f>
        <v>0</v>
      </c>
      <c r="F41" s="443">
        <f>IF(F35-F28&lt;0,0,F35-F28)</f>
        <v>0</v>
      </c>
      <c r="G41" s="444">
        <f>IF(G35-G28&lt;0,0,G35-G28)</f>
        <v>0</v>
      </c>
    </row>
    <row r="42" spans="1:7" ht="12.75">
      <c r="A42" s="516" t="s">
        <v>938</v>
      </c>
      <c r="B42" s="517"/>
      <c r="C42" s="518"/>
      <c r="D42" s="43"/>
      <c r="E42" s="214"/>
      <c r="F42" s="449"/>
      <c r="G42" s="450"/>
    </row>
    <row r="43" spans="1:7" ht="12.75">
      <c r="A43" s="472" t="s">
        <v>595</v>
      </c>
      <c r="B43" s="473"/>
      <c r="C43" s="474"/>
      <c r="D43" s="261">
        <v>327</v>
      </c>
      <c r="E43" s="186">
        <f>SUM(E44:E47)</f>
        <v>0</v>
      </c>
      <c r="F43" s="443">
        <f>SUM(F44:F47)</f>
        <v>0</v>
      </c>
      <c r="G43" s="444">
        <f>SUM(G44:G47)</f>
        <v>0</v>
      </c>
    </row>
    <row r="44" spans="1:7" ht="12.75">
      <c r="A44" s="519" t="s">
        <v>941</v>
      </c>
      <c r="B44" s="520"/>
      <c r="C44" s="521"/>
      <c r="D44" s="41">
        <v>328</v>
      </c>
      <c r="E44" s="139"/>
      <c r="F44" s="451"/>
      <c r="G44" s="452"/>
    </row>
    <row r="45" spans="1:7" ht="12.75">
      <c r="A45" s="466" t="s">
        <v>942</v>
      </c>
      <c r="B45" s="467"/>
      <c r="C45" s="468"/>
      <c r="D45" s="187">
        <v>329</v>
      </c>
      <c r="E45" s="189"/>
      <c r="F45" s="437"/>
      <c r="G45" s="438"/>
    </row>
    <row r="46" spans="1:7" ht="12.75">
      <c r="A46" s="460" t="s">
        <v>943</v>
      </c>
      <c r="B46" s="461"/>
      <c r="C46" s="462"/>
      <c r="D46" s="41">
        <v>330</v>
      </c>
      <c r="E46" s="42"/>
      <c r="F46" s="441"/>
      <c r="G46" s="442"/>
    </row>
    <row r="47" spans="1:7" ht="12.75">
      <c r="A47" s="466" t="s">
        <v>971</v>
      </c>
      <c r="B47" s="467"/>
      <c r="C47" s="468"/>
      <c r="D47" s="187">
        <v>331</v>
      </c>
      <c r="E47" s="157"/>
      <c r="F47" s="308"/>
      <c r="G47" s="322"/>
    </row>
    <row r="48" spans="1:7" ht="12.75">
      <c r="A48" s="504" t="s">
        <v>596</v>
      </c>
      <c r="B48" s="505"/>
      <c r="C48" s="506"/>
      <c r="D48" s="138">
        <v>332</v>
      </c>
      <c r="E48" s="110">
        <f>SUM(E49:E54)</f>
        <v>0</v>
      </c>
      <c r="F48" s="299">
        <f>SUM(F49:F54)</f>
        <v>0</v>
      </c>
      <c r="G48" s="300">
        <f>SUM(G49:G54)</f>
        <v>0</v>
      </c>
    </row>
    <row r="49" spans="1:7" ht="12.75">
      <c r="A49" s="466" t="s">
        <v>939</v>
      </c>
      <c r="B49" s="467"/>
      <c r="C49" s="468"/>
      <c r="D49" s="187">
        <v>333</v>
      </c>
      <c r="E49" s="189"/>
      <c r="F49" s="437"/>
      <c r="G49" s="438"/>
    </row>
    <row r="50" spans="1:7" ht="12.75">
      <c r="A50" s="460" t="s">
        <v>944</v>
      </c>
      <c r="B50" s="461"/>
      <c r="C50" s="462"/>
      <c r="D50" s="41">
        <v>334</v>
      </c>
      <c r="E50" s="42"/>
      <c r="F50" s="441"/>
      <c r="G50" s="442"/>
    </row>
    <row r="51" spans="1:7" ht="12.75">
      <c r="A51" s="466" t="s">
        <v>945</v>
      </c>
      <c r="B51" s="467"/>
      <c r="C51" s="468"/>
      <c r="D51" s="187">
        <v>335</v>
      </c>
      <c r="E51" s="157"/>
      <c r="F51" s="308"/>
      <c r="G51" s="322"/>
    </row>
    <row r="52" spans="1:7" ht="12.75">
      <c r="A52" s="460" t="s">
        <v>940</v>
      </c>
      <c r="B52" s="461"/>
      <c r="C52" s="462"/>
      <c r="D52" s="41">
        <v>336</v>
      </c>
      <c r="E52" s="31"/>
      <c r="F52" s="310"/>
      <c r="G52" s="321"/>
    </row>
    <row r="53" spans="1:7" ht="12.75">
      <c r="A53" s="466" t="s">
        <v>946</v>
      </c>
      <c r="B53" s="467"/>
      <c r="C53" s="468"/>
      <c r="D53" s="187">
        <v>337</v>
      </c>
      <c r="E53" s="189"/>
      <c r="F53" s="437"/>
      <c r="G53" s="438"/>
    </row>
    <row r="54" spans="1:7" ht="12.75">
      <c r="A54" s="460" t="s">
        <v>947</v>
      </c>
      <c r="B54" s="461"/>
      <c r="C54" s="462"/>
      <c r="D54" s="41">
        <v>338</v>
      </c>
      <c r="E54" s="42"/>
      <c r="F54" s="441"/>
      <c r="G54" s="442"/>
    </row>
    <row r="55" spans="1:7" ht="12.75">
      <c r="A55" s="469" t="s">
        <v>597</v>
      </c>
      <c r="B55" s="470"/>
      <c r="C55" s="471"/>
      <c r="D55" s="188">
        <v>339</v>
      </c>
      <c r="E55" s="186">
        <f>IF(E43-E48&lt;0,0,E43-E48)</f>
        <v>0</v>
      </c>
      <c r="F55" s="443">
        <f>IF(F43-F48&lt;0,0,F43-F48)</f>
        <v>0</v>
      </c>
      <c r="G55" s="444">
        <f>IF(G43-G48&lt;0,0,G43-G48)</f>
        <v>0</v>
      </c>
    </row>
    <row r="56" spans="1:7" ht="12.75">
      <c r="A56" s="504" t="s">
        <v>598</v>
      </c>
      <c r="B56" s="505"/>
      <c r="C56" s="506"/>
      <c r="D56" s="138">
        <v>340</v>
      </c>
      <c r="E56" s="137">
        <f>IF(E48-E43&lt;0,0,E48-E43)</f>
        <v>0</v>
      </c>
      <c r="F56" s="439">
        <f>IF(F48-F43&lt;0,0,F48-F43)</f>
        <v>0</v>
      </c>
      <c r="G56" s="440">
        <f>IF(G48-G43&lt;0,0,G48-G43)</f>
        <v>0</v>
      </c>
    </row>
    <row r="57" spans="1:7" ht="12.75">
      <c r="A57" s="507" t="s">
        <v>948</v>
      </c>
      <c r="B57" s="508"/>
      <c r="C57" s="509"/>
      <c r="D57" s="187">
        <v>341</v>
      </c>
      <c r="E57" s="190">
        <f>E15+E28+E43</f>
        <v>0</v>
      </c>
      <c r="F57" s="445">
        <f>F15+F28+F43</f>
        <v>0</v>
      </c>
      <c r="G57" s="446">
        <f>G15+G28+G43</f>
        <v>0</v>
      </c>
    </row>
    <row r="58" spans="1:7" ht="12.75">
      <c r="A58" s="510" t="s">
        <v>586</v>
      </c>
      <c r="B58" s="511"/>
      <c r="C58" s="512"/>
      <c r="D58" s="41">
        <v>342</v>
      </c>
      <c r="E58" s="40">
        <f>E19+E35+E48</f>
        <v>0</v>
      </c>
      <c r="F58" s="447">
        <f>F19+F35+F48</f>
        <v>0</v>
      </c>
      <c r="G58" s="448">
        <f>G19+G35+G48</f>
        <v>0</v>
      </c>
    </row>
    <row r="59" spans="1:7" ht="12.75">
      <c r="A59" s="507" t="s">
        <v>949</v>
      </c>
      <c r="B59" s="508"/>
      <c r="C59" s="509"/>
      <c r="D59" s="187">
        <v>343</v>
      </c>
      <c r="E59" s="190">
        <f>IF(E57-E58&lt;0,0,E57-E58)</f>
        <v>0</v>
      </c>
      <c r="F59" s="445">
        <f>IF(F57-F58&lt;0,0,F57-F58)</f>
        <v>0</v>
      </c>
      <c r="G59" s="446">
        <f>IF(G57-G58&lt;0,0,G57-G58)</f>
        <v>0</v>
      </c>
    </row>
    <row r="60" spans="1:7" ht="12.75">
      <c r="A60" s="510" t="s">
        <v>950</v>
      </c>
      <c r="B60" s="511"/>
      <c r="C60" s="512"/>
      <c r="D60" s="41">
        <v>344</v>
      </c>
      <c r="E60" s="40">
        <f>IF(E58-E57&lt;0,0,E58-E57)</f>
        <v>0</v>
      </c>
      <c r="F60" s="447">
        <f>IF(F58-F57&lt;0,0,F58-F57)</f>
        <v>0</v>
      </c>
      <c r="G60" s="448">
        <f>IF(G58-G57&lt;0,0,G58-G57)</f>
        <v>0</v>
      </c>
    </row>
    <row r="61" spans="1:7" ht="12.75">
      <c r="A61" s="507" t="s">
        <v>951</v>
      </c>
      <c r="B61" s="508"/>
      <c r="C61" s="509"/>
      <c r="D61" s="187">
        <v>345</v>
      </c>
      <c r="E61" s="179"/>
      <c r="F61" s="456"/>
      <c r="G61" s="457"/>
    </row>
    <row r="62" spans="1:7" ht="12.75">
      <c r="A62" s="513" t="s">
        <v>952</v>
      </c>
      <c r="B62" s="514"/>
      <c r="C62" s="515"/>
      <c r="D62" s="41">
        <v>346</v>
      </c>
      <c r="E62" s="81"/>
      <c r="F62" s="454"/>
      <c r="G62" s="455"/>
    </row>
    <row r="63" spans="1:7" ht="12.75">
      <c r="A63" s="498" t="s">
        <v>972</v>
      </c>
      <c r="B63" s="499"/>
      <c r="C63" s="500"/>
      <c r="D63" s="187">
        <v>347</v>
      </c>
      <c r="E63" s="191"/>
      <c r="F63" s="435"/>
      <c r="G63" s="436"/>
    </row>
    <row r="64" spans="1:7" ht="22.5" customHeight="1">
      <c r="A64" s="501" t="s">
        <v>587</v>
      </c>
      <c r="B64" s="502"/>
      <c r="C64" s="503"/>
      <c r="D64" s="43">
        <v>348</v>
      </c>
      <c r="E64" s="44">
        <f>E61+E59-E60+E62-E63</f>
        <v>0</v>
      </c>
      <c r="F64" s="458">
        <f>F61+F59-F60+F62-F63</f>
        <v>0</v>
      </c>
      <c r="G64" s="459">
        <f>G61+G59-G60+G62-G63</f>
        <v>0</v>
      </c>
    </row>
    <row r="65" spans="1:7" ht="12.75">
      <c r="A65" s="69"/>
      <c r="B65" s="69"/>
      <c r="C65" s="69"/>
      <c r="D65" s="69"/>
      <c r="E65" s="69"/>
      <c r="F65" s="69"/>
      <c r="G65" s="69"/>
    </row>
    <row r="66" spans="1:7" ht="12.75">
      <c r="A66" s="69"/>
      <c r="B66" s="69"/>
      <c r="C66" s="69"/>
      <c r="D66" s="103" t="s">
        <v>202</v>
      </c>
      <c r="E66" s="453" t="str">
        <f>IF('Bilans stanja'!F145="","",'Bilans stanja'!F145)</f>
        <v>Doboju</v>
      </c>
      <c r="F66" s="453"/>
      <c r="G66" s="205"/>
    </row>
    <row r="67" spans="1:7" ht="12.75">
      <c r="A67" s="69"/>
      <c r="B67" s="69"/>
      <c r="C67" s="69"/>
      <c r="D67" s="103" t="s">
        <v>203</v>
      </c>
      <c r="E67" s="453" t="str">
        <f>IF('Bilans stanja'!F146="","",'Bilans stanja'!F146)</f>
        <v>29.10.2010.god.</v>
      </c>
      <c r="F67" s="453"/>
      <c r="G67" s="205"/>
    </row>
    <row r="68" spans="1:7" ht="12.75">
      <c r="A68" s="69"/>
      <c r="B68" s="69"/>
      <c r="C68" s="69"/>
      <c r="D68" s="103" t="s">
        <v>149</v>
      </c>
      <c r="E68" s="453" t="str">
        <f>IF('Bilans stanja'!F147="","",'Bilans stanja'!F147)</f>
        <v>Mira Simić</v>
      </c>
      <c r="F68" s="453"/>
      <c r="G68" s="205"/>
    </row>
    <row r="69" spans="1:7" ht="12.75">
      <c r="A69" s="69"/>
      <c r="B69" s="69"/>
      <c r="C69" s="69"/>
      <c r="D69" s="103" t="s">
        <v>204</v>
      </c>
      <c r="E69" s="453" t="str">
        <f>IF('Bilans stanja'!F148="","",'Bilans stanja'!F148)</f>
        <v>Rodoljub Milovanović</v>
      </c>
      <c r="F69" s="453"/>
      <c r="G69" s="205"/>
    </row>
    <row r="70" spans="1:7" ht="12.75">
      <c r="A70" s="69"/>
      <c r="B70" s="69"/>
      <c r="C70" s="69"/>
      <c r="D70" s="69"/>
      <c r="E70" s="69"/>
      <c r="F70" s="69"/>
      <c r="G70" s="69"/>
    </row>
  </sheetData>
  <sheetProtection sheet="1" objects="1" scenarios="1"/>
  <mergeCells count="118">
    <mergeCell ref="A17:C17"/>
    <mergeCell ref="A19:C19"/>
    <mergeCell ref="A21:C21"/>
    <mergeCell ref="F20:G20"/>
    <mergeCell ref="A18:C18"/>
    <mergeCell ref="A20:C20"/>
    <mergeCell ref="F18:G18"/>
    <mergeCell ref="F25:G25"/>
    <mergeCell ref="F27:G27"/>
    <mergeCell ref="F15:G15"/>
    <mergeCell ref="F16:G16"/>
    <mergeCell ref="F19:G19"/>
    <mergeCell ref="F21:G21"/>
    <mergeCell ref="F22:G22"/>
    <mergeCell ref="F23:G23"/>
    <mergeCell ref="F24:G24"/>
    <mergeCell ref="F17:G17"/>
    <mergeCell ref="A34:C34"/>
    <mergeCell ref="A27:C27"/>
    <mergeCell ref="A26:C26"/>
    <mergeCell ref="A33:C33"/>
    <mergeCell ref="A39:C39"/>
    <mergeCell ref="A40:C40"/>
    <mergeCell ref="A29:C29"/>
    <mergeCell ref="A30:C30"/>
    <mergeCell ref="A31:C31"/>
    <mergeCell ref="A32:C32"/>
    <mergeCell ref="A36:C36"/>
    <mergeCell ref="A37:C37"/>
    <mergeCell ref="A38:C38"/>
    <mergeCell ref="A35:C35"/>
    <mergeCell ref="A44:C44"/>
    <mergeCell ref="A45:C45"/>
    <mergeCell ref="A46:C46"/>
    <mergeCell ref="A47:C47"/>
    <mergeCell ref="A61:C61"/>
    <mergeCell ref="A62:C62"/>
    <mergeCell ref="A52:C52"/>
    <mergeCell ref="A41:C41"/>
    <mergeCell ref="A48:C48"/>
    <mergeCell ref="A42:C42"/>
    <mergeCell ref="A43:C43"/>
    <mergeCell ref="A49:C49"/>
    <mergeCell ref="A50:C50"/>
    <mergeCell ref="A51:C51"/>
    <mergeCell ref="A63:C63"/>
    <mergeCell ref="A64:C64"/>
    <mergeCell ref="A53:C53"/>
    <mergeCell ref="A54:C54"/>
    <mergeCell ref="A55:C55"/>
    <mergeCell ref="A56:C56"/>
    <mergeCell ref="A57:C57"/>
    <mergeCell ref="A58:C58"/>
    <mergeCell ref="A59:C59"/>
    <mergeCell ref="A60:C60"/>
    <mergeCell ref="E3:F3"/>
    <mergeCell ref="E4:F4"/>
    <mergeCell ref="E5:F5"/>
    <mergeCell ref="E6:F6"/>
    <mergeCell ref="A9:G9"/>
    <mergeCell ref="F13:G13"/>
    <mergeCell ref="A14:C14"/>
    <mergeCell ref="D11:D12"/>
    <mergeCell ref="A13:C13"/>
    <mergeCell ref="A11:C12"/>
    <mergeCell ref="A15:C15"/>
    <mergeCell ref="E11:G11"/>
    <mergeCell ref="F14:G14"/>
    <mergeCell ref="F12:G12"/>
    <mergeCell ref="A16:C16"/>
    <mergeCell ref="F28:G28"/>
    <mergeCell ref="F29:G29"/>
    <mergeCell ref="F30:G30"/>
    <mergeCell ref="A28:C28"/>
    <mergeCell ref="F26:G26"/>
    <mergeCell ref="A22:C22"/>
    <mergeCell ref="A23:C23"/>
    <mergeCell ref="A24:C24"/>
    <mergeCell ref="A25:C25"/>
    <mergeCell ref="F39:G39"/>
    <mergeCell ref="F33:G33"/>
    <mergeCell ref="F34:G34"/>
    <mergeCell ref="F35:G35"/>
    <mergeCell ref="F36:G36"/>
    <mergeCell ref="F31:G31"/>
    <mergeCell ref="F32:G32"/>
    <mergeCell ref="F37:G37"/>
    <mergeCell ref="F38:G38"/>
    <mergeCell ref="E68:F68"/>
    <mergeCell ref="E69:F69"/>
    <mergeCell ref="F62:G62"/>
    <mergeCell ref="F61:G61"/>
    <mergeCell ref="E66:F66"/>
    <mergeCell ref="E67:F67"/>
    <mergeCell ref="F64:G64"/>
    <mergeCell ref="F40:G40"/>
    <mergeCell ref="F41:G41"/>
    <mergeCell ref="F42:G42"/>
    <mergeCell ref="F52:G52"/>
    <mergeCell ref="F48:G48"/>
    <mergeCell ref="F43:G43"/>
    <mergeCell ref="F44:G44"/>
    <mergeCell ref="F45:G45"/>
    <mergeCell ref="F46:G46"/>
    <mergeCell ref="F53:G53"/>
    <mergeCell ref="F50:G50"/>
    <mergeCell ref="F51:G51"/>
    <mergeCell ref="F60:G60"/>
    <mergeCell ref="A8:G8"/>
    <mergeCell ref="F63:G63"/>
    <mergeCell ref="F49:G49"/>
    <mergeCell ref="F56:G56"/>
    <mergeCell ref="F54:G54"/>
    <mergeCell ref="F55:G55"/>
    <mergeCell ref="F47:G47"/>
    <mergeCell ref="F57:G57"/>
    <mergeCell ref="F59:G59"/>
    <mergeCell ref="F58:G58"/>
  </mergeCells>
  <dataValidations count="1">
    <dataValidation type="whole" operator="greaterThanOrEqual" allowBlank="1" showInputMessage="1" showErrorMessage="1" errorTitle="Graška" error="Unose se vrijednosti u konvertibilnim markama, bez decimalnih mjesta. Nije dozvoljen unos negativnih brojeva." sqref="E14:F64 G14:G24 G27:G64">
      <formula1>0</formula1>
    </dataValidation>
  </dataValidations>
  <printOptions horizontalCentered="1"/>
  <pageMargins left="0.3937007874015748" right="0.3937007874015748" top="0.3937007874015748" bottom="0.3937007874015748" header="0.31496062992125984" footer="0.2362204724409449"/>
  <pageSetup fitToHeight="2" horizontalDpi="600" verticalDpi="600" orientation="landscape" paperSize="9" r:id="rId1"/>
  <headerFooter alignWithMargins="0">
    <oddFooter>&amp;R&amp;"Verdana,Regular"&amp;8Strana &amp;P od &amp;N</oddFooter>
  </headerFooter>
  <ignoredErrors>
    <ignoredError sqref="F66:G66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M51"/>
  <sheetViews>
    <sheetView showGridLines="0" zoomScalePageLayoutView="0" workbookViewId="0" topLeftCell="A1">
      <selection activeCell="A8" sqref="A8:I8"/>
    </sheetView>
  </sheetViews>
  <sheetFormatPr defaultColWidth="9.140625" defaultRowHeight="12.75"/>
  <cols>
    <col min="1" max="1" width="7.140625" style="1" customWidth="1"/>
    <col min="2" max="2" width="18.8515625" style="1" customWidth="1"/>
    <col min="3" max="3" width="19.7109375" style="1" customWidth="1"/>
    <col min="4" max="4" width="13.8515625" style="1" customWidth="1"/>
    <col min="5" max="5" width="6.140625" style="1" customWidth="1"/>
    <col min="6" max="6" width="10.8515625" style="1" customWidth="1"/>
    <col min="7" max="7" width="18.57421875" style="1" customWidth="1"/>
    <col min="8" max="8" width="11.7109375" style="1" customWidth="1"/>
    <col min="9" max="9" width="6.8515625" style="1" customWidth="1"/>
    <col min="10" max="16384" width="9.140625" style="1" customWidth="1"/>
  </cols>
  <sheetData>
    <row r="1" spans="1:9" ht="12.75">
      <c r="A1" s="57"/>
      <c r="B1" s="21"/>
      <c r="C1" s="21"/>
      <c r="D1" s="21"/>
      <c r="E1" s="21"/>
      <c r="F1" s="22"/>
      <c r="G1" s="23"/>
      <c r="H1" s="23"/>
      <c r="I1" s="23"/>
    </row>
    <row r="2" spans="1:9" ht="12.75">
      <c r="A2" s="57"/>
      <c r="B2" s="103" t="s">
        <v>143</v>
      </c>
      <c r="C2" s="405" t="str">
        <f>IF('Bilans stanja'!C2="","",'Bilans stanja'!C2)</f>
        <v>01494562</v>
      </c>
      <c r="D2" s="405">
        <f>IF('Bilans stanja'!D2="","",'Bilans stanja'!D2)</f>
      </c>
      <c r="E2" s="141"/>
      <c r="F2" s="553" t="s">
        <v>146</v>
      </c>
      <c r="G2" s="553"/>
      <c r="H2" s="553"/>
      <c r="I2" s="553"/>
    </row>
    <row r="3" spans="1:9" ht="12.75">
      <c r="A3" s="57"/>
      <c r="B3" s="103" t="s">
        <v>144</v>
      </c>
      <c r="C3" s="406" t="str">
        <f>IF('Bilans stanja'!C3="","",'Bilans stanja'!C3)</f>
        <v>060101</v>
      </c>
      <c r="D3" s="406">
        <f>IF('Bilans stanja'!D3="","",'Bilans stanja'!D3)</f>
      </c>
      <c r="E3" s="141"/>
      <c r="F3" s="453" t="str">
        <f>IF('Bilans stanja'!E3="","",'Bilans stanja'!E3)</f>
        <v>*5620050000303560</v>
      </c>
      <c r="G3" s="453">
        <f>IF('Bilans stanja'!G3="","",'Bilans stanja'!G3)</f>
      </c>
      <c r="H3" s="453">
        <f>IF('Bilans stanja'!H3="","",'Bilans stanja'!H3)</f>
      </c>
      <c r="I3" s="25"/>
    </row>
    <row r="4" spans="1:9" ht="12.75">
      <c r="A4" s="57"/>
      <c r="B4" s="103" t="s">
        <v>849</v>
      </c>
      <c r="C4" s="406" t="str">
        <f>IF('Bilans stanja'!C4="","",'Bilans stanja'!C4)</f>
        <v>JOP ŽELJEZNICE REPUBLIKE SRPSKE AD</v>
      </c>
      <c r="D4" s="406">
        <f>IF('Bilans stanja'!D4="","",'Bilans stanja'!D4)</f>
      </c>
      <c r="E4" s="141"/>
      <c r="F4" s="557" t="str">
        <f>IF('Bilans stanja'!E4="","",'Bilans stanja'!E4)</f>
        <v>*5520160000838520</v>
      </c>
      <c r="G4" s="557">
        <f>IF('Bilans stanja'!G4="","",'Bilans stanja'!G4)</f>
      </c>
      <c r="H4" s="557">
        <f>IF('Bilans stanja'!H4="","",'Bilans stanja'!H4)</f>
      </c>
      <c r="I4" s="25"/>
    </row>
    <row r="5" spans="1:9" ht="12.75">
      <c r="A5" s="57"/>
      <c r="B5" s="103" t="s">
        <v>145</v>
      </c>
      <c r="C5" s="406" t="str">
        <f>IF('Bilans stanja'!C5="","",'Bilans stanja'!C5)</f>
        <v>DOBOJ</v>
      </c>
      <c r="D5" s="406">
        <f>IF('Bilans stanja'!D5="","",'Bilans stanja'!D5)</f>
      </c>
      <c r="E5" s="141"/>
      <c r="F5" s="557" t="str">
        <f>IF('Bilans stanja'!E5="","",'Bilans stanja'!E5)</f>
        <v>*5560010000006930</v>
      </c>
      <c r="G5" s="557">
        <f>IF('Bilans stanja'!G5="","",'Bilans stanja'!G5)</f>
      </c>
      <c r="H5" s="557">
        <f>IF('Bilans stanja'!H5="","",'Bilans stanja'!H5)</f>
      </c>
      <c r="I5" s="26"/>
    </row>
    <row r="6" spans="1:9" ht="12.75">
      <c r="A6" s="57"/>
      <c r="B6" s="103" t="s">
        <v>147</v>
      </c>
      <c r="C6" s="406" t="str">
        <f>IF('Bilans stanja'!C6="","",'Bilans stanja'!C6)</f>
        <v>4400025960001</v>
      </c>
      <c r="D6" s="406">
        <f>IF('Bilans stanja'!D6="","",'Bilans stanja'!D6)</f>
      </c>
      <c r="E6" s="141"/>
      <c r="F6" s="557">
        <f>IF('Bilans stanja'!E6="","",'Bilans stanja'!E6)</f>
      </c>
      <c r="G6" s="557">
        <f>IF('Bilans stanja'!G6="","",'Bilans stanja'!G6)</f>
      </c>
      <c r="H6" s="557">
        <f>IF('Bilans stanja'!H6="","",'Bilans stanja'!H6)</f>
      </c>
      <c r="I6" s="26"/>
    </row>
    <row r="7" spans="1:9" ht="12.75">
      <c r="A7" s="57"/>
      <c r="B7" s="21"/>
      <c r="C7" s="21"/>
      <c r="D7" s="21"/>
      <c r="E7" s="21"/>
      <c r="F7" s="24"/>
      <c r="G7" s="24"/>
      <c r="H7" s="24"/>
      <c r="I7" s="24"/>
    </row>
    <row r="8" spans="1:9" ht="18">
      <c r="A8" s="558" t="s">
        <v>606</v>
      </c>
      <c r="B8" s="558"/>
      <c r="C8" s="558"/>
      <c r="D8" s="558"/>
      <c r="E8" s="558"/>
      <c r="F8" s="558"/>
      <c r="G8" s="558"/>
      <c r="H8" s="558"/>
      <c r="I8" s="558"/>
    </row>
    <row r="9" spans="1:9" ht="12.75">
      <c r="A9" s="556" t="s">
        <v>286</v>
      </c>
      <c r="B9" s="556"/>
      <c r="C9" s="556"/>
      <c r="D9" s="556"/>
      <c r="E9" s="556"/>
      <c r="F9" s="556"/>
      <c r="G9" s="556"/>
      <c r="H9" s="556"/>
      <c r="I9" s="556"/>
    </row>
    <row r="10" spans="1:9" ht="12.75">
      <c r="A10" s="116"/>
      <c r="B10" s="116"/>
      <c r="C10" s="116"/>
      <c r="D10" s="116"/>
      <c r="E10" s="116"/>
      <c r="F10" s="116"/>
      <c r="G10" s="116"/>
      <c r="H10" s="116"/>
      <c r="I10" s="127" t="s">
        <v>197</v>
      </c>
    </row>
    <row r="11" spans="1:9" ht="12.75" customHeight="1">
      <c r="A11" s="391" t="s">
        <v>178</v>
      </c>
      <c r="B11" s="345" t="s">
        <v>179</v>
      </c>
      <c r="C11" s="561"/>
      <c r="D11" s="561"/>
      <c r="E11" s="562"/>
      <c r="F11" s="370" t="s">
        <v>218</v>
      </c>
      <c r="G11" s="367" t="s">
        <v>199</v>
      </c>
      <c r="H11" s="552"/>
      <c r="I11" s="399"/>
    </row>
    <row r="12" spans="1:9" ht="34.5" customHeight="1">
      <c r="A12" s="392"/>
      <c r="B12" s="563"/>
      <c r="C12" s="564"/>
      <c r="D12" s="564"/>
      <c r="E12" s="565"/>
      <c r="F12" s="371"/>
      <c r="G12" s="4" t="s">
        <v>200</v>
      </c>
      <c r="H12" s="554" t="s">
        <v>201</v>
      </c>
      <c r="I12" s="555"/>
    </row>
    <row r="13" spans="1:9" ht="12.75">
      <c r="A13" s="58">
        <v>1</v>
      </c>
      <c r="B13" s="573">
        <v>2</v>
      </c>
      <c r="C13" s="574"/>
      <c r="D13" s="574"/>
      <c r="E13" s="575"/>
      <c r="F13" s="59">
        <v>3</v>
      </c>
      <c r="G13" s="60">
        <v>4</v>
      </c>
      <c r="H13" s="571">
        <v>5</v>
      </c>
      <c r="I13" s="572"/>
    </row>
    <row r="14" spans="1:9" ht="12.75">
      <c r="A14" s="61">
        <v>1</v>
      </c>
      <c r="B14" s="537" t="s">
        <v>180</v>
      </c>
      <c r="C14" s="566"/>
      <c r="D14" s="566"/>
      <c r="E14" s="567"/>
      <c r="F14" s="125">
        <v>530</v>
      </c>
      <c r="G14" s="31"/>
      <c r="H14" s="310"/>
      <c r="I14" s="321"/>
    </row>
    <row r="15" spans="1:9" ht="12.75">
      <c r="A15" s="192">
        <f aca="true" t="shared" si="0" ref="A15:A44">A14+1</f>
        <v>2</v>
      </c>
      <c r="B15" s="570" t="s">
        <v>181</v>
      </c>
      <c r="C15" s="559"/>
      <c r="D15" s="559"/>
      <c r="E15" s="560"/>
      <c r="F15" s="193">
        <v>531</v>
      </c>
      <c r="G15" s="157"/>
      <c r="H15" s="308"/>
      <c r="I15" s="322"/>
    </row>
    <row r="16" spans="1:9" ht="12.75">
      <c r="A16" s="61">
        <f t="shared" si="0"/>
        <v>3</v>
      </c>
      <c r="B16" s="537" t="s">
        <v>182</v>
      </c>
      <c r="C16" s="566"/>
      <c r="D16" s="566"/>
      <c r="E16" s="567"/>
      <c r="F16" s="125">
        <v>532</v>
      </c>
      <c r="G16" s="31"/>
      <c r="H16" s="310"/>
      <c r="I16" s="321"/>
    </row>
    <row r="17" spans="1:9" ht="12.75">
      <c r="A17" s="192">
        <f t="shared" si="0"/>
        <v>4</v>
      </c>
      <c r="B17" s="570" t="s">
        <v>953</v>
      </c>
      <c r="C17" s="559"/>
      <c r="D17" s="559"/>
      <c r="E17" s="560"/>
      <c r="F17" s="193">
        <v>533</v>
      </c>
      <c r="G17" s="157"/>
      <c r="H17" s="308"/>
      <c r="I17" s="322"/>
    </row>
    <row r="18" spans="1:9" ht="21">
      <c r="A18" s="61">
        <f t="shared" si="0"/>
        <v>5</v>
      </c>
      <c r="B18" s="543" t="s">
        <v>954</v>
      </c>
      <c r="C18" s="576"/>
      <c r="D18" s="576"/>
      <c r="E18" s="577"/>
      <c r="F18" s="126" t="s">
        <v>725</v>
      </c>
      <c r="G18" s="31"/>
      <c r="H18" s="310"/>
      <c r="I18" s="321"/>
    </row>
    <row r="19" spans="1:9" ht="12.75">
      <c r="A19" s="192">
        <f t="shared" si="0"/>
        <v>6</v>
      </c>
      <c r="B19" s="580" t="s">
        <v>183</v>
      </c>
      <c r="C19" s="559"/>
      <c r="D19" s="559"/>
      <c r="E19" s="560"/>
      <c r="F19" s="193"/>
      <c r="G19" s="153">
        <f>SUM(G14:G18)</f>
        <v>0</v>
      </c>
      <c r="H19" s="568">
        <f>SUM(H14:H18)</f>
        <v>0</v>
      </c>
      <c r="I19" s="569">
        <f>SUM(I14:I18)</f>
        <v>0</v>
      </c>
    </row>
    <row r="20" spans="1:9" ht="22.5" customHeight="1">
      <c r="A20" s="61">
        <f t="shared" si="0"/>
        <v>7</v>
      </c>
      <c r="B20" s="543" t="s">
        <v>967</v>
      </c>
      <c r="C20" s="566"/>
      <c r="D20" s="566"/>
      <c r="E20" s="567"/>
      <c r="F20" s="125" t="s">
        <v>955</v>
      </c>
      <c r="G20" s="31"/>
      <c r="H20" s="310"/>
      <c r="I20" s="321"/>
    </row>
    <row r="21" spans="1:9" ht="12.75" customHeight="1">
      <c r="A21" s="192">
        <f t="shared" si="0"/>
        <v>8</v>
      </c>
      <c r="B21" s="540" t="s">
        <v>514</v>
      </c>
      <c r="C21" s="559"/>
      <c r="D21" s="559"/>
      <c r="E21" s="560"/>
      <c r="F21" s="193" t="s">
        <v>955</v>
      </c>
      <c r="G21" s="157"/>
      <c r="H21" s="308"/>
      <c r="I21" s="322"/>
    </row>
    <row r="22" spans="1:9" ht="43.5" customHeight="1">
      <c r="A22" s="61">
        <f t="shared" si="0"/>
        <v>9</v>
      </c>
      <c r="B22" s="543" t="s">
        <v>150</v>
      </c>
      <c r="C22" s="566"/>
      <c r="D22" s="566"/>
      <c r="E22" s="567"/>
      <c r="F22" s="126" t="s">
        <v>969</v>
      </c>
      <c r="G22" s="31"/>
      <c r="H22" s="310"/>
      <c r="I22" s="321"/>
    </row>
    <row r="23" spans="1:9" ht="12.75">
      <c r="A23" s="192">
        <f t="shared" si="0"/>
        <v>10</v>
      </c>
      <c r="B23" s="580" t="s">
        <v>968</v>
      </c>
      <c r="C23" s="581"/>
      <c r="D23" s="581"/>
      <c r="E23" s="582"/>
      <c r="F23" s="193"/>
      <c r="G23" s="153">
        <f>SUM(G20:G22)</f>
        <v>0</v>
      </c>
      <c r="H23" s="568">
        <f>SUM(H20:H22)</f>
        <v>0</v>
      </c>
      <c r="I23" s="569">
        <f>SUM(I20:I22)</f>
        <v>0</v>
      </c>
    </row>
    <row r="24" spans="1:9" ht="12.75" customHeight="1">
      <c r="A24" s="61">
        <f t="shared" si="0"/>
        <v>11</v>
      </c>
      <c r="B24" s="543" t="s">
        <v>186</v>
      </c>
      <c r="C24" s="544"/>
      <c r="D24" s="544"/>
      <c r="E24" s="545"/>
      <c r="F24" s="125" t="s">
        <v>185</v>
      </c>
      <c r="G24" s="31"/>
      <c r="H24" s="310"/>
      <c r="I24" s="321"/>
    </row>
    <row r="25" spans="1:9" ht="12.75" customHeight="1">
      <c r="A25" s="192">
        <f t="shared" si="0"/>
        <v>12</v>
      </c>
      <c r="B25" s="540" t="s">
        <v>187</v>
      </c>
      <c r="C25" s="541"/>
      <c r="D25" s="541"/>
      <c r="E25" s="542"/>
      <c r="F25" s="193">
        <v>551</v>
      </c>
      <c r="G25" s="157"/>
      <c r="H25" s="308"/>
      <c r="I25" s="322"/>
    </row>
    <row r="26" spans="1:9" ht="12.75" customHeight="1">
      <c r="A26" s="61">
        <f t="shared" si="0"/>
        <v>13</v>
      </c>
      <c r="B26" s="543" t="s">
        <v>188</v>
      </c>
      <c r="C26" s="544"/>
      <c r="D26" s="544"/>
      <c r="E26" s="545"/>
      <c r="F26" s="125">
        <v>552</v>
      </c>
      <c r="G26" s="31"/>
      <c r="H26" s="310"/>
      <c r="I26" s="321"/>
    </row>
    <row r="27" spans="1:9" ht="12.75" customHeight="1">
      <c r="A27" s="192">
        <f t="shared" si="0"/>
        <v>14</v>
      </c>
      <c r="B27" s="540" t="s">
        <v>189</v>
      </c>
      <c r="C27" s="541"/>
      <c r="D27" s="541"/>
      <c r="E27" s="542"/>
      <c r="F27" s="193">
        <v>553</v>
      </c>
      <c r="G27" s="157"/>
      <c r="H27" s="308"/>
      <c r="I27" s="322"/>
    </row>
    <row r="28" spans="1:9" ht="12.75" customHeight="1">
      <c r="A28" s="61">
        <f t="shared" si="0"/>
        <v>15</v>
      </c>
      <c r="B28" s="543" t="s">
        <v>190</v>
      </c>
      <c r="C28" s="544"/>
      <c r="D28" s="544"/>
      <c r="E28" s="545"/>
      <c r="F28" s="125">
        <v>554</v>
      </c>
      <c r="G28" s="31"/>
      <c r="H28" s="310"/>
      <c r="I28" s="321"/>
    </row>
    <row r="29" spans="1:9" ht="22.5" customHeight="1">
      <c r="A29" s="192">
        <f t="shared" si="0"/>
        <v>16</v>
      </c>
      <c r="B29" s="540" t="s">
        <v>515</v>
      </c>
      <c r="C29" s="559"/>
      <c r="D29" s="559"/>
      <c r="E29" s="560"/>
      <c r="F29" s="194" t="s">
        <v>956</v>
      </c>
      <c r="G29" s="157"/>
      <c r="H29" s="308"/>
      <c r="I29" s="322"/>
    </row>
    <row r="30" spans="1:9" ht="12.75" customHeight="1">
      <c r="A30" s="61">
        <f t="shared" si="0"/>
        <v>17</v>
      </c>
      <c r="B30" s="546" t="s">
        <v>957</v>
      </c>
      <c r="C30" s="547"/>
      <c r="D30" s="547"/>
      <c r="E30" s="548"/>
      <c r="F30" s="125"/>
      <c r="G30" s="27">
        <f>SUM(G24:G29)</f>
        <v>0</v>
      </c>
      <c r="H30" s="578">
        <f>SUM(H24:H29)</f>
        <v>0</v>
      </c>
      <c r="I30" s="579">
        <f>SUM(I24:I29)</f>
        <v>0</v>
      </c>
    </row>
    <row r="31" spans="1:9" ht="12.75" customHeight="1">
      <c r="A31" s="192">
        <f t="shared" si="0"/>
        <v>18</v>
      </c>
      <c r="B31" s="540" t="s">
        <v>191</v>
      </c>
      <c r="C31" s="541"/>
      <c r="D31" s="541"/>
      <c r="E31" s="542"/>
      <c r="F31" s="193">
        <v>651</v>
      </c>
      <c r="G31" s="157"/>
      <c r="H31" s="308"/>
      <c r="I31" s="322"/>
    </row>
    <row r="32" spans="1:9" ht="12.75" customHeight="1">
      <c r="A32" s="61">
        <f t="shared" si="0"/>
        <v>19</v>
      </c>
      <c r="B32" s="543" t="s">
        <v>192</v>
      </c>
      <c r="C32" s="544"/>
      <c r="D32" s="544"/>
      <c r="E32" s="545"/>
      <c r="F32" s="125">
        <v>653</v>
      </c>
      <c r="G32" s="31"/>
      <c r="H32" s="310"/>
      <c r="I32" s="321"/>
    </row>
    <row r="33" spans="1:9" ht="12.75" customHeight="1">
      <c r="A33" s="192">
        <f t="shared" si="0"/>
        <v>20</v>
      </c>
      <c r="B33" s="540" t="s">
        <v>193</v>
      </c>
      <c r="C33" s="541"/>
      <c r="D33" s="541"/>
      <c r="E33" s="542"/>
      <c r="F33" s="193" t="s">
        <v>958</v>
      </c>
      <c r="G33" s="157"/>
      <c r="H33" s="308"/>
      <c r="I33" s="322"/>
    </row>
    <row r="34" spans="1:9" ht="12.75" customHeight="1">
      <c r="A34" s="61">
        <f t="shared" si="0"/>
        <v>21</v>
      </c>
      <c r="B34" s="543" t="s">
        <v>194</v>
      </c>
      <c r="C34" s="544"/>
      <c r="D34" s="544"/>
      <c r="E34" s="545"/>
      <c r="F34" s="125" t="s">
        <v>959</v>
      </c>
      <c r="G34" s="31"/>
      <c r="H34" s="310"/>
      <c r="I34" s="321"/>
    </row>
    <row r="35" spans="1:9" ht="12.75" customHeight="1">
      <c r="A35" s="192">
        <f t="shared" si="0"/>
        <v>22</v>
      </c>
      <c r="B35" s="540" t="s">
        <v>960</v>
      </c>
      <c r="C35" s="541"/>
      <c r="D35" s="541"/>
      <c r="E35" s="542"/>
      <c r="F35" s="193"/>
      <c r="G35" s="158">
        <f>SUM(G31:G34)</f>
        <v>0</v>
      </c>
      <c r="H35" s="297">
        <f>SUM(H31:H34)</f>
        <v>0</v>
      </c>
      <c r="I35" s="298">
        <f>SUM(I31:I34)</f>
        <v>0</v>
      </c>
    </row>
    <row r="36" spans="1:9" ht="21">
      <c r="A36" s="61">
        <f t="shared" si="0"/>
        <v>23</v>
      </c>
      <c r="B36" s="537" t="s">
        <v>970</v>
      </c>
      <c r="C36" s="538"/>
      <c r="D36" s="538"/>
      <c r="E36" s="539"/>
      <c r="F36" s="126" t="s">
        <v>961</v>
      </c>
      <c r="G36" s="39"/>
      <c r="H36" s="533"/>
      <c r="I36" s="534"/>
    </row>
    <row r="37" spans="1:9" ht="21">
      <c r="A37" s="192">
        <f t="shared" si="0"/>
        <v>24</v>
      </c>
      <c r="B37" s="540" t="s">
        <v>513</v>
      </c>
      <c r="C37" s="541"/>
      <c r="D37" s="541"/>
      <c r="E37" s="542"/>
      <c r="F37" s="194" t="s">
        <v>962</v>
      </c>
      <c r="G37" s="179"/>
      <c r="H37" s="456"/>
      <c r="I37" s="457"/>
    </row>
    <row r="38" spans="1:9" ht="12.75">
      <c r="A38" s="61">
        <f t="shared" si="0"/>
        <v>25</v>
      </c>
      <c r="B38" s="537" t="s">
        <v>512</v>
      </c>
      <c r="C38" s="538"/>
      <c r="D38" s="538"/>
      <c r="E38" s="539"/>
      <c r="F38" s="125">
        <v>479</v>
      </c>
      <c r="G38" s="39"/>
      <c r="H38" s="533"/>
      <c r="I38" s="534"/>
    </row>
    <row r="39" spans="1:9" ht="12.75">
      <c r="A39" s="192">
        <f t="shared" si="0"/>
        <v>26</v>
      </c>
      <c r="B39" s="540" t="s">
        <v>963</v>
      </c>
      <c r="C39" s="541"/>
      <c r="D39" s="541"/>
      <c r="E39" s="542"/>
      <c r="F39" s="193">
        <v>279</v>
      </c>
      <c r="G39" s="179"/>
      <c r="H39" s="456"/>
      <c r="I39" s="457"/>
    </row>
    <row r="40" spans="1:9" ht="52.5">
      <c r="A40" s="61">
        <f t="shared" si="0"/>
        <v>27</v>
      </c>
      <c r="B40" s="543" t="s">
        <v>486</v>
      </c>
      <c r="C40" s="544"/>
      <c r="D40" s="544"/>
      <c r="E40" s="545"/>
      <c r="F40" s="126" t="s">
        <v>726</v>
      </c>
      <c r="G40" s="39"/>
      <c r="H40" s="533"/>
      <c r="I40" s="534"/>
    </row>
    <row r="41" spans="1:9" ht="12.75">
      <c r="A41" s="192">
        <f t="shared" si="0"/>
        <v>28</v>
      </c>
      <c r="B41" s="540" t="s">
        <v>964</v>
      </c>
      <c r="C41" s="541"/>
      <c r="D41" s="541"/>
      <c r="E41" s="542"/>
      <c r="F41" s="194" t="s">
        <v>965</v>
      </c>
      <c r="G41" s="179"/>
      <c r="H41" s="456"/>
      <c r="I41" s="457"/>
    </row>
    <row r="42" spans="1:9" ht="12.75">
      <c r="A42" s="61">
        <f t="shared" si="0"/>
        <v>29</v>
      </c>
      <c r="B42" s="537" t="s">
        <v>511</v>
      </c>
      <c r="C42" s="538"/>
      <c r="D42" s="538"/>
      <c r="E42" s="539"/>
      <c r="F42" s="125" t="s">
        <v>966</v>
      </c>
      <c r="G42" s="39"/>
      <c r="H42" s="533"/>
      <c r="I42" s="534"/>
    </row>
    <row r="43" spans="1:9" ht="12.75" customHeight="1">
      <c r="A43" s="192">
        <f t="shared" si="0"/>
        <v>30</v>
      </c>
      <c r="B43" s="540" t="s">
        <v>510</v>
      </c>
      <c r="C43" s="541"/>
      <c r="D43" s="541"/>
      <c r="E43" s="542"/>
      <c r="F43" s="193" t="s">
        <v>966</v>
      </c>
      <c r="G43" s="179"/>
      <c r="H43" s="456"/>
      <c r="I43" s="457"/>
    </row>
    <row r="44" spans="1:9" ht="12.75">
      <c r="A44" s="61">
        <f t="shared" si="0"/>
        <v>31</v>
      </c>
      <c r="B44" s="543" t="s">
        <v>195</v>
      </c>
      <c r="C44" s="544"/>
      <c r="D44" s="544"/>
      <c r="E44" s="545"/>
      <c r="F44" s="125"/>
      <c r="G44" s="39"/>
      <c r="H44" s="533"/>
      <c r="I44" s="534"/>
    </row>
    <row r="45" spans="1:9" ht="12.75">
      <c r="A45" s="195">
        <v>32</v>
      </c>
      <c r="B45" s="549" t="s">
        <v>196</v>
      </c>
      <c r="C45" s="550"/>
      <c r="D45" s="550"/>
      <c r="E45" s="551"/>
      <c r="F45" s="196" t="s">
        <v>184</v>
      </c>
      <c r="G45" s="197"/>
      <c r="H45" s="535"/>
      <c r="I45" s="536"/>
    </row>
    <row r="46" spans="1:9" ht="12.75">
      <c r="A46" s="62"/>
      <c r="B46" s="63"/>
      <c r="C46" s="63"/>
      <c r="D46" s="63"/>
      <c r="E46" s="63"/>
      <c r="F46" s="64"/>
      <c r="G46" s="65"/>
      <c r="H46" s="65"/>
      <c r="I46" s="65"/>
    </row>
    <row r="47" spans="1:13" ht="12.75">
      <c r="A47" s="66"/>
      <c r="B47" s="67"/>
      <c r="C47" s="67"/>
      <c r="D47" s="67"/>
      <c r="E47" s="67"/>
      <c r="F47" s="103" t="s">
        <v>202</v>
      </c>
      <c r="G47" s="405" t="str">
        <f>IF('Bilans stanja'!F145="","",'Bilans stanja'!F145)</f>
        <v>Doboju</v>
      </c>
      <c r="H47" s="405"/>
      <c r="I47" s="206"/>
      <c r="J47" s="77"/>
      <c r="K47" s="77"/>
      <c r="L47" s="2"/>
      <c r="M47" s="2"/>
    </row>
    <row r="48" spans="1:13" ht="12.75">
      <c r="A48" s="66"/>
      <c r="B48" s="67"/>
      <c r="C48" s="67"/>
      <c r="D48" s="67"/>
      <c r="E48" s="67"/>
      <c r="F48" s="103" t="s">
        <v>203</v>
      </c>
      <c r="G48" s="405" t="str">
        <f>IF('Bilans stanja'!F146="","",'Bilans stanja'!F146)</f>
        <v>29.10.2010.god.</v>
      </c>
      <c r="H48" s="405"/>
      <c r="I48" s="206"/>
      <c r="J48" s="77"/>
      <c r="K48" s="77"/>
      <c r="L48" s="2"/>
      <c r="M48" s="2"/>
    </row>
    <row r="49" spans="1:13" ht="12.75">
      <c r="A49" s="66"/>
      <c r="B49" s="67"/>
      <c r="C49" s="67"/>
      <c r="D49" s="67"/>
      <c r="E49" s="67"/>
      <c r="F49" s="103" t="s">
        <v>149</v>
      </c>
      <c r="G49" s="405" t="str">
        <f>IF('Bilans stanja'!F147="","",'Bilans stanja'!F147)</f>
        <v>Mira Simić</v>
      </c>
      <c r="H49" s="405"/>
      <c r="I49" s="206"/>
      <c r="J49" s="77"/>
      <c r="K49" s="77"/>
      <c r="L49" s="2"/>
      <c r="M49" s="2"/>
    </row>
    <row r="50" spans="1:13" ht="12.75">
      <c r="A50" s="66"/>
      <c r="B50" s="67"/>
      <c r="C50" s="67"/>
      <c r="D50" s="67"/>
      <c r="E50" s="67"/>
      <c r="F50" s="103" t="s">
        <v>204</v>
      </c>
      <c r="G50" s="405" t="str">
        <f>IF('Bilans stanja'!F148="","",'Bilans stanja'!F148)</f>
        <v>Rodoljub Milovanović</v>
      </c>
      <c r="H50" s="405"/>
      <c r="I50" s="206"/>
      <c r="J50" s="77"/>
      <c r="K50" s="77"/>
      <c r="L50" s="2"/>
      <c r="M50" s="2"/>
    </row>
    <row r="51" spans="1:9" ht="12.75">
      <c r="A51" s="68"/>
      <c r="B51" s="68"/>
      <c r="C51" s="68"/>
      <c r="D51" s="68"/>
      <c r="E51" s="68"/>
      <c r="F51" s="68"/>
      <c r="G51" s="68"/>
      <c r="H51" s="68"/>
      <c r="I51" s="68"/>
    </row>
  </sheetData>
  <sheetProtection sheet="1" objects="1" scenarios="1"/>
  <mergeCells count="87">
    <mergeCell ref="H17:I17"/>
    <mergeCell ref="H18:I18"/>
    <mergeCell ref="B26:E26"/>
    <mergeCell ref="B27:E27"/>
    <mergeCell ref="B21:E21"/>
    <mergeCell ref="H26:I26"/>
    <mergeCell ref="B23:E23"/>
    <mergeCell ref="B22:E22"/>
    <mergeCell ref="B19:E19"/>
    <mergeCell ref="B20:E20"/>
    <mergeCell ref="B16:E16"/>
    <mergeCell ref="B18:E18"/>
    <mergeCell ref="H30:I30"/>
    <mergeCell ref="H21:I21"/>
    <mergeCell ref="H27:I27"/>
    <mergeCell ref="H28:I28"/>
    <mergeCell ref="H22:I22"/>
    <mergeCell ref="H23:I23"/>
    <mergeCell ref="H24:I24"/>
    <mergeCell ref="H25:I25"/>
    <mergeCell ref="B11:E12"/>
    <mergeCell ref="B14:E14"/>
    <mergeCell ref="H19:I19"/>
    <mergeCell ref="H20:I20"/>
    <mergeCell ref="B17:E17"/>
    <mergeCell ref="H13:I13"/>
    <mergeCell ref="H14:I14"/>
    <mergeCell ref="B13:E13"/>
    <mergeCell ref="B15:E15"/>
    <mergeCell ref="H16:I16"/>
    <mergeCell ref="A8:I8"/>
    <mergeCell ref="C6:D6"/>
    <mergeCell ref="B31:E31"/>
    <mergeCell ref="B32:E32"/>
    <mergeCell ref="H15:I15"/>
    <mergeCell ref="B28:E28"/>
    <mergeCell ref="B29:E29"/>
    <mergeCell ref="B24:E24"/>
    <mergeCell ref="B25:E25"/>
    <mergeCell ref="H29:I29"/>
    <mergeCell ref="A11:A12"/>
    <mergeCell ref="G11:I11"/>
    <mergeCell ref="F11:F12"/>
    <mergeCell ref="F2:I2"/>
    <mergeCell ref="H12:I12"/>
    <mergeCell ref="A9:I9"/>
    <mergeCell ref="F3:H3"/>
    <mergeCell ref="F4:H4"/>
    <mergeCell ref="F5:H5"/>
    <mergeCell ref="F6:H6"/>
    <mergeCell ref="B41:E41"/>
    <mergeCell ref="B30:E30"/>
    <mergeCell ref="B44:E44"/>
    <mergeCell ref="B45:E45"/>
    <mergeCell ref="B38:E38"/>
    <mergeCell ref="B42:E42"/>
    <mergeCell ref="B43:E43"/>
    <mergeCell ref="B33:E33"/>
    <mergeCell ref="B34:E34"/>
    <mergeCell ref="B35:E35"/>
    <mergeCell ref="B36:E36"/>
    <mergeCell ref="B37:E37"/>
    <mergeCell ref="B39:E39"/>
    <mergeCell ref="B40:E40"/>
    <mergeCell ref="C2:D2"/>
    <mergeCell ref="C3:D3"/>
    <mergeCell ref="C4:D4"/>
    <mergeCell ref="C5:D5"/>
    <mergeCell ref="H34:I34"/>
    <mergeCell ref="G47:H47"/>
    <mergeCell ref="H31:I31"/>
    <mergeCell ref="H32:I32"/>
    <mergeCell ref="H33:I33"/>
    <mergeCell ref="H45:I45"/>
    <mergeCell ref="H38:I38"/>
    <mergeCell ref="H39:I39"/>
    <mergeCell ref="H40:I40"/>
    <mergeCell ref="H41:I41"/>
    <mergeCell ref="G48:H48"/>
    <mergeCell ref="G49:H49"/>
    <mergeCell ref="G50:H50"/>
    <mergeCell ref="H35:I35"/>
    <mergeCell ref="H36:I36"/>
    <mergeCell ref="H37:I37"/>
    <mergeCell ref="H44:I44"/>
    <mergeCell ref="H42:I42"/>
    <mergeCell ref="H43:I43"/>
  </mergeCells>
  <printOptions horizontalCentered="1"/>
  <pageMargins left="0.3937007874015748" right="0.3937007874015748" top="0.3937007874015748" bottom="0.3937007874015748" header="0.31496062992125984" footer="0.2362204724409449"/>
  <pageSetup horizontalDpi="600" verticalDpi="600" orientation="landscape" paperSize="9" r:id="rId1"/>
  <headerFooter alignWithMargins="0">
    <oddFooter>&amp;R&amp;"Verdana,Regular"&amp;8Strana &amp;P od &amp;N</oddFooter>
  </headerFooter>
  <ignoredErrors>
    <ignoredError sqref="H47:I47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K49"/>
  <sheetViews>
    <sheetView showGridLines="0" zoomScalePageLayoutView="0" workbookViewId="0" topLeftCell="A1">
      <selection activeCell="A8" sqref="A8:K8"/>
    </sheetView>
  </sheetViews>
  <sheetFormatPr defaultColWidth="9.140625" defaultRowHeight="12.75"/>
  <cols>
    <col min="1" max="1" width="4.7109375" style="1" customWidth="1"/>
    <col min="2" max="2" width="51.7109375" style="1" customWidth="1"/>
    <col min="3" max="3" width="8.57421875" style="1" customWidth="1"/>
    <col min="4" max="11" width="15.57421875" style="1" customWidth="1"/>
    <col min="12" max="16384" width="9.140625" style="1" customWidth="1"/>
  </cols>
  <sheetData>
    <row r="1" spans="1:11" ht="12.75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12.75">
      <c r="A2" s="68"/>
      <c r="B2" s="8" t="s">
        <v>143</v>
      </c>
      <c r="C2" s="496" t="str">
        <f>IF('Bilans stanja'!C2="","",'Bilans stanja'!C2)</f>
        <v>01494562</v>
      </c>
      <c r="D2" s="496"/>
      <c r="E2" s="496"/>
      <c r="F2" s="68"/>
      <c r="G2" s="220" t="s">
        <v>146</v>
      </c>
      <c r="H2" s="68"/>
      <c r="I2" s="68"/>
      <c r="J2" s="68"/>
      <c r="K2" s="68"/>
    </row>
    <row r="3" spans="1:11" ht="12.75">
      <c r="A3" s="68"/>
      <c r="B3" s="8" t="s">
        <v>144</v>
      </c>
      <c r="C3" s="496" t="str">
        <f>IF('Bilans stanja'!C3="","",'Bilans stanja'!C3)</f>
        <v>060101</v>
      </c>
      <c r="D3" s="496"/>
      <c r="E3" s="496"/>
      <c r="F3" s="68"/>
      <c r="G3" s="405" t="str">
        <f>IF('Bilans stanja'!E3="","",'Bilans stanja'!E3)</f>
        <v>*5620050000303560</v>
      </c>
      <c r="H3" s="405"/>
      <c r="I3" s="68"/>
      <c r="J3" s="68"/>
      <c r="K3" s="68"/>
    </row>
    <row r="4" spans="1:11" ht="12.75">
      <c r="A4" s="68"/>
      <c r="B4" s="8" t="s">
        <v>849</v>
      </c>
      <c r="C4" s="496" t="str">
        <f>IF('Bilans stanja'!C4="","",'Bilans stanja'!C4)</f>
        <v>JOP ŽELJEZNICE REPUBLIKE SRPSKE AD</v>
      </c>
      <c r="D4" s="496"/>
      <c r="E4" s="496"/>
      <c r="F4" s="68"/>
      <c r="G4" s="405" t="str">
        <f>IF('Bilans stanja'!E4="","",'Bilans stanja'!E4)</f>
        <v>*5520160000838520</v>
      </c>
      <c r="H4" s="405"/>
      <c r="I4" s="68"/>
      <c r="J4" s="68"/>
      <c r="K4" s="68"/>
    </row>
    <row r="5" spans="1:11" ht="12.75">
      <c r="A5" s="68"/>
      <c r="B5" s="8" t="s">
        <v>145</v>
      </c>
      <c r="C5" s="496" t="str">
        <f>IF('Bilans stanja'!C5="","",'Bilans stanja'!C5)</f>
        <v>DOBOJ</v>
      </c>
      <c r="D5" s="496"/>
      <c r="E5" s="496"/>
      <c r="F5" s="68"/>
      <c r="G5" s="405" t="str">
        <f>IF('Bilans stanja'!E5="","",'Bilans stanja'!E5)</f>
        <v>*5560010000006930</v>
      </c>
      <c r="H5" s="405"/>
      <c r="I5" s="68"/>
      <c r="J5" s="68"/>
      <c r="K5" s="68"/>
    </row>
    <row r="6" spans="1:11" ht="12.75">
      <c r="A6" s="47"/>
      <c r="B6" s="8" t="s">
        <v>147</v>
      </c>
      <c r="C6" s="496" t="str">
        <f>IF('Bilans stanja'!C6="","",'Bilans stanja'!C6)</f>
        <v>4400025960001</v>
      </c>
      <c r="D6" s="496"/>
      <c r="E6" s="496"/>
      <c r="F6" s="68"/>
      <c r="G6" s="405">
        <f>IF('Bilans stanja'!E6="","",'Bilans stanja'!E6)</f>
      </c>
      <c r="H6" s="405"/>
      <c r="I6" s="68"/>
      <c r="J6" s="68"/>
      <c r="K6" s="68"/>
    </row>
    <row r="7" spans="1:11" ht="12.75">
      <c r="A7" s="47"/>
      <c r="B7" s="48"/>
      <c r="C7" s="221"/>
      <c r="D7" s="221"/>
      <c r="E7" s="221"/>
      <c r="F7" s="49"/>
      <c r="G7" s="49"/>
      <c r="H7" s="49"/>
      <c r="I7" s="49"/>
      <c r="J7" s="49"/>
      <c r="K7" s="49"/>
    </row>
    <row r="8" spans="1:11" ht="18">
      <c r="A8" s="588" t="s">
        <v>151</v>
      </c>
      <c r="B8" s="588"/>
      <c r="C8" s="588"/>
      <c r="D8" s="588"/>
      <c r="E8" s="588"/>
      <c r="F8" s="588"/>
      <c r="G8" s="588"/>
      <c r="H8" s="588"/>
      <c r="I8" s="588"/>
      <c r="J8" s="588"/>
      <c r="K8" s="588"/>
    </row>
    <row r="9" spans="1:11" ht="12.75">
      <c r="A9" s="583" t="s">
        <v>287</v>
      </c>
      <c r="B9" s="583"/>
      <c r="C9" s="583"/>
      <c r="D9" s="583"/>
      <c r="E9" s="583"/>
      <c r="F9" s="583"/>
      <c r="G9" s="583"/>
      <c r="H9" s="583"/>
      <c r="I9" s="583"/>
      <c r="J9" s="583"/>
      <c r="K9" s="583"/>
    </row>
    <row r="10" spans="1:11" ht="15.75">
      <c r="A10" s="50"/>
      <c r="B10" s="50"/>
      <c r="C10" s="50"/>
      <c r="D10" s="50"/>
      <c r="E10" s="50"/>
      <c r="F10" s="50"/>
      <c r="G10" s="50"/>
      <c r="H10" s="50"/>
      <c r="I10" s="50"/>
      <c r="J10" s="68"/>
      <c r="K10" s="147" t="s">
        <v>197</v>
      </c>
    </row>
    <row r="11" spans="1:11" ht="12.75">
      <c r="A11" s="586" t="s">
        <v>158</v>
      </c>
      <c r="B11" s="367" t="s">
        <v>157</v>
      </c>
      <c r="C11" s="367" t="s">
        <v>740</v>
      </c>
      <c r="D11" s="367"/>
      <c r="E11" s="367"/>
      <c r="F11" s="367"/>
      <c r="G11" s="367"/>
      <c r="H11" s="367"/>
      <c r="I11" s="367"/>
      <c r="J11" s="370" t="s">
        <v>156</v>
      </c>
      <c r="K11" s="584" t="s">
        <v>741</v>
      </c>
    </row>
    <row r="12" spans="1:11" ht="94.5">
      <c r="A12" s="587"/>
      <c r="B12" s="400"/>
      <c r="C12" s="4" t="s">
        <v>155</v>
      </c>
      <c r="D12" s="4" t="s">
        <v>727</v>
      </c>
      <c r="E12" s="4" t="s">
        <v>728</v>
      </c>
      <c r="F12" s="4" t="s">
        <v>729</v>
      </c>
      <c r="G12" s="4" t="s">
        <v>738</v>
      </c>
      <c r="H12" s="4" t="s">
        <v>739</v>
      </c>
      <c r="I12" s="4" t="s">
        <v>154</v>
      </c>
      <c r="J12" s="371"/>
      <c r="K12" s="585"/>
    </row>
    <row r="13" spans="1:11" ht="12.75">
      <c r="A13" s="45"/>
      <c r="B13" s="46">
        <v>1</v>
      </c>
      <c r="C13" s="11">
        <v>2</v>
      </c>
      <c r="D13" s="11">
        <v>3</v>
      </c>
      <c r="E13" s="11">
        <v>4</v>
      </c>
      <c r="F13" s="11">
        <v>5</v>
      </c>
      <c r="G13" s="11">
        <v>6</v>
      </c>
      <c r="H13" s="11">
        <v>7</v>
      </c>
      <c r="I13" s="11">
        <v>8</v>
      </c>
      <c r="J13" s="11">
        <v>9</v>
      </c>
      <c r="K13" s="15">
        <v>10</v>
      </c>
    </row>
    <row r="14" spans="1:11" ht="12.75">
      <c r="A14" s="16">
        <v>1</v>
      </c>
      <c r="B14" s="266" t="s">
        <v>614</v>
      </c>
      <c r="C14" s="52">
        <v>901</v>
      </c>
      <c r="D14" s="269"/>
      <c r="E14" s="269"/>
      <c r="F14" s="269"/>
      <c r="G14" s="269"/>
      <c r="H14" s="269"/>
      <c r="I14" s="269"/>
      <c r="J14" s="269"/>
      <c r="K14" s="270"/>
    </row>
    <row r="15" spans="1:11" ht="12.75">
      <c r="A15" s="155">
        <v>2</v>
      </c>
      <c r="B15" s="198" t="s">
        <v>737</v>
      </c>
      <c r="C15" s="170">
        <v>902</v>
      </c>
      <c r="D15" s="199"/>
      <c r="E15" s="199"/>
      <c r="F15" s="199"/>
      <c r="G15" s="199"/>
      <c r="H15" s="199"/>
      <c r="I15" s="199"/>
      <c r="J15" s="199"/>
      <c r="K15" s="228"/>
    </row>
    <row r="16" spans="1:11" ht="12.75">
      <c r="A16" s="16">
        <v>3</v>
      </c>
      <c r="B16" s="51" t="s">
        <v>730</v>
      </c>
      <c r="C16" s="52">
        <v>903</v>
      </c>
      <c r="D16" s="53"/>
      <c r="E16" s="53"/>
      <c r="F16" s="53"/>
      <c r="G16" s="53"/>
      <c r="H16" s="53"/>
      <c r="I16" s="53"/>
      <c r="J16" s="53"/>
      <c r="K16" s="78"/>
    </row>
    <row r="17" spans="1:11" ht="22.5" customHeight="1">
      <c r="A17" s="155"/>
      <c r="B17" s="267" t="s">
        <v>619</v>
      </c>
      <c r="C17" s="170">
        <v>904</v>
      </c>
      <c r="D17" s="271"/>
      <c r="E17" s="271"/>
      <c r="F17" s="271"/>
      <c r="G17" s="271"/>
      <c r="H17" s="271"/>
      <c r="I17" s="271"/>
      <c r="J17" s="271"/>
      <c r="K17" s="272"/>
    </row>
    <row r="18" spans="1:11" ht="12.75">
      <c r="A18" s="16">
        <v>4</v>
      </c>
      <c r="B18" s="51" t="s">
        <v>152</v>
      </c>
      <c r="C18" s="52">
        <v>905</v>
      </c>
      <c r="D18" s="53"/>
      <c r="E18" s="53"/>
      <c r="F18" s="53"/>
      <c r="G18" s="53"/>
      <c r="H18" s="53"/>
      <c r="I18" s="53"/>
      <c r="J18" s="53"/>
      <c r="K18" s="78"/>
    </row>
    <row r="19" spans="1:11" ht="21">
      <c r="A19" s="155">
        <v>5</v>
      </c>
      <c r="B19" s="198" t="s">
        <v>731</v>
      </c>
      <c r="C19" s="170">
        <v>906</v>
      </c>
      <c r="D19" s="199"/>
      <c r="E19" s="199"/>
      <c r="F19" s="199"/>
      <c r="G19" s="199"/>
      <c r="H19" s="199"/>
      <c r="I19" s="199"/>
      <c r="J19" s="199"/>
      <c r="K19" s="228"/>
    </row>
    <row r="20" spans="1:11" ht="21">
      <c r="A20" s="16">
        <v>6</v>
      </c>
      <c r="B20" s="51" t="s">
        <v>732</v>
      </c>
      <c r="C20" s="52">
        <v>907</v>
      </c>
      <c r="D20" s="53"/>
      <c r="E20" s="53"/>
      <c r="F20" s="53"/>
      <c r="G20" s="53"/>
      <c r="H20" s="53"/>
      <c r="I20" s="53"/>
      <c r="J20" s="53"/>
      <c r="K20" s="78"/>
    </row>
    <row r="21" spans="1:11" ht="12.75">
      <c r="A21" s="155">
        <v>7</v>
      </c>
      <c r="B21" s="198" t="s">
        <v>733</v>
      </c>
      <c r="C21" s="170">
        <v>908</v>
      </c>
      <c r="D21" s="199"/>
      <c r="E21" s="199"/>
      <c r="F21" s="199"/>
      <c r="G21" s="199"/>
      <c r="H21" s="199"/>
      <c r="I21" s="199"/>
      <c r="J21" s="199"/>
      <c r="K21" s="228"/>
    </row>
    <row r="22" spans="1:11" ht="12.75">
      <c r="A22" s="16">
        <v>8</v>
      </c>
      <c r="B22" s="51" t="s">
        <v>734</v>
      </c>
      <c r="C22" s="52">
        <v>909</v>
      </c>
      <c r="D22" s="53"/>
      <c r="E22" s="53"/>
      <c r="F22" s="53"/>
      <c r="G22" s="53"/>
      <c r="H22" s="53"/>
      <c r="I22" s="53"/>
      <c r="J22" s="53"/>
      <c r="K22" s="78"/>
    </row>
    <row r="23" spans="1:11" ht="21">
      <c r="A23" s="155">
        <v>9</v>
      </c>
      <c r="B23" s="198" t="s">
        <v>735</v>
      </c>
      <c r="C23" s="170">
        <v>910</v>
      </c>
      <c r="D23" s="199"/>
      <c r="E23" s="199"/>
      <c r="F23" s="199"/>
      <c r="G23" s="199"/>
      <c r="H23" s="199"/>
      <c r="I23" s="199"/>
      <c r="J23" s="199"/>
      <c r="K23" s="228"/>
    </row>
    <row r="24" spans="1:11" ht="21">
      <c r="A24" s="16">
        <v>10</v>
      </c>
      <c r="B24" s="51" t="s">
        <v>736</v>
      </c>
      <c r="C24" s="52">
        <v>911</v>
      </c>
      <c r="D24" s="53"/>
      <c r="E24" s="53"/>
      <c r="F24" s="53"/>
      <c r="G24" s="53"/>
      <c r="H24" s="53"/>
      <c r="I24" s="53"/>
      <c r="J24" s="53"/>
      <c r="K24" s="78"/>
    </row>
    <row r="25" spans="1:11" ht="22.5" customHeight="1">
      <c r="A25" s="155">
        <v>11</v>
      </c>
      <c r="B25" s="267" t="s">
        <v>615</v>
      </c>
      <c r="C25" s="170">
        <v>912</v>
      </c>
      <c r="D25" s="179"/>
      <c r="E25" s="179"/>
      <c r="F25" s="179"/>
      <c r="G25" s="179"/>
      <c r="H25" s="179"/>
      <c r="I25" s="179"/>
      <c r="J25" s="179"/>
      <c r="K25" s="273"/>
    </row>
    <row r="26" spans="1:11" ht="12.75">
      <c r="A26" s="16">
        <v>12</v>
      </c>
      <c r="B26" s="51" t="s">
        <v>153</v>
      </c>
      <c r="C26" s="52">
        <v>913</v>
      </c>
      <c r="D26" s="53"/>
      <c r="E26" s="53"/>
      <c r="F26" s="53"/>
      <c r="G26" s="53"/>
      <c r="H26" s="53"/>
      <c r="I26" s="53"/>
      <c r="J26" s="53"/>
      <c r="K26" s="78"/>
    </row>
    <row r="27" spans="1:11" ht="12.75">
      <c r="A27" s="155">
        <v>13</v>
      </c>
      <c r="B27" s="198" t="s">
        <v>730</v>
      </c>
      <c r="C27" s="170">
        <v>914</v>
      </c>
      <c r="D27" s="199"/>
      <c r="E27" s="199"/>
      <c r="F27" s="199"/>
      <c r="G27" s="199"/>
      <c r="H27" s="199"/>
      <c r="I27" s="199"/>
      <c r="J27" s="199"/>
      <c r="K27" s="228"/>
    </row>
    <row r="28" spans="1:11" ht="22.5" customHeight="1">
      <c r="A28" s="16">
        <v>14</v>
      </c>
      <c r="B28" s="266" t="s">
        <v>618</v>
      </c>
      <c r="C28" s="52">
        <v>915</v>
      </c>
      <c r="D28" s="269"/>
      <c r="E28" s="269"/>
      <c r="F28" s="269"/>
      <c r="G28" s="269"/>
      <c r="H28" s="269"/>
      <c r="I28" s="269"/>
      <c r="J28" s="269"/>
      <c r="K28" s="270"/>
    </row>
    <row r="29" spans="1:11" ht="12.75">
      <c r="A29" s="155">
        <v>15</v>
      </c>
      <c r="B29" s="198" t="s">
        <v>152</v>
      </c>
      <c r="C29" s="170">
        <v>916</v>
      </c>
      <c r="D29" s="199"/>
      <c r="E29" s="199"/>
      <c r="F29" s="199"/>
      <c r="G29" s="199"/>
      <c r="H29" s="199"/>
      <c r="I29" s="199"/>
      <c r="J29" s="199"/>
      <c r="K29" s="228"/>
    </row>
    <row r="30" spans="1:11" ht="21">
      <c r="A30" s="16">
        <v>16</v>
      </c>
      <c r="B30" s="51" t="s">
        <v>731</v>
      </c>
      <c r="C30" s="52">
        <v>917</v>
      </c>
      <c r="D30" s="53"/>
      <c r="E30" s="53"/>
      <c r="F30" s="53"/>
      <c r="G30" s="53"/>
      <c r="H30" s="53"/>
      <c r="I30" s="53"/>
      <c r="J30" s="53"/>
      <c r="K30" s="78"/>
    </row>
    <row r="31" spans="1:11" ht="21">
      <c r="A31" s="155">
        <v>17</v>
      </c>
      <c r="B31" s="198" t="s">
        <v>732</v>
      </c>
      <c r="C31" s="170">
        <v>918</v>
      </c>
      <c r="D31" s="199"/>
      <c r="E31" s="199"/>
      <c r="F31" s="199"/>
      <c r="G31" s="199"/>
      <c r="H31" s="199"/>
      <c r="I31" s="199"/>
      <c r="J31" s="199"/>
      <c r="K31" s="228"/>
    </row>
    <row r="32" spans="1:11" ht="12.75">
      <c r="A32" s="16">
        <v>18</v>
      </c>
      <c r="B32" s="51" t="s">
        <v>733</v>
      </c>
      <c r="C32" s="52">
        <v>919</v>
      </c>
      <c r="D32" s="53"/>
      <c r="E32" s="53"/>
      <c r="F32" s="53"/>
      <c r="G32" s="53"/>
      <c r="H32" s="53"/>
      <c r="I32" s="53"/>
      <c r="J32" s="53"/>
      <c r="K32" s="78"/>
    </row>
    <row r="33" spans="1:11" ht="12.75">
      <c r="A33" s="155">
        <v>19</v>
      </c>
      <c r="B33" s="198" t="s">
        <v>734</v>
      </c>
      <c r="C33" s="170">
        <v>920</v>
      </c>
      <c r="D33" s="199"/>
      <c r="E33" s="199"/>
      <c r="F33" s="199"/>
      <c r="G33" s="199"/>
      <c r="H33" s="199"/>
      <c r="I33" s="199"/>
      <c r="J33" s="199"/>
      <c r="K33" s="228"/>
    </row>
    <row r="34" spans="1:11" ht="21">
      <c r="A34" s="16">
        <v>20</v>
      </c>
      <c r="B34" s="51" t="s">
        <v>735</v>
      </c>
      <c r="C34" s="52">
        <v>921</v>
      </c>
      <c r="D34" s="53"/>
      <c r="E34" s="53"/>
      <c r="F34" s="53"/>
      <c r="G34" s="53"/>
      <c r="H34" s="53"/>
      <c r="I34" s="53"/>
      <c r="J34" s="53"/>
      <c r="K34" s="78"/>
    </row>
    <row r="35" spans="1:11" ht="21">
      <c r="A35" s="155">
        <v>21</v>
      </c>
      <c r="B35" s="198" t="s">
        <v>736</v>
      </c>
      <c r="C35" s="170">
        <v>922</v>
      </c>
      <c r="D35" s="199"/>
      <c r="E35" s="199"/>
      <c r="F35" s="199"/>
      <c r="G35" s="199"/>
      <c r="H35" s="199"/>
      <c r="I35" s="199"/>
      <c r="J35" s="199"/>
      <c r="K35" s="228"/>
    </row>
    <row r="36" spans="1:11" ht="22.5" customHeight="1">
      <c r="A36" s="18">
        <v>22</v>
      </c>
      <c r="B36" s="268" t="s">
        <v>288</v>
      </c>
      <c r="C36" s="56">
        <v>923</v>
      </c>
      <c r="D36" s="274"/>
      <c r="E36" s="274"/>
      <c r="F36" s="274"/>
      <c r="G36" s="274"/>
      <c r="H36" s="274"/>
      <c r="I36" s="274"/>
      <c r="J36" s="274"/>
      <c r="K36" s="275"/>
    </row>
    <row r="37" spans="1:11" ht="12.75">
      <c r="A37" s="222"/>
      <c r="B37" s="222"/>
      <c r="C37" s="66"/>
      <c r="D37" s="66"/>
      <c r="E37" s="222"/>
      <c r="F37" s="222"/>
      <c r="G37" s="222"/>
      <c r="H37" s="222"/>
      <c r="I37" s="222"/>
      <c r="J37" s="222"/>
      <c r="K37" s="222"/>
    </row>
    <row r="38" spans="1:11" ht="12.75">
      <c r="A38" s="222"/>
      <c r="B38" s="223"/>
      <c r="C38" s="224"/>
      <c r="D38" s="225"/>
      <c r="E38" s="225"/>
      <c r="F38" s="225"/>
      <c r="G38" s="222"/>
      <c r="H38" s="8" t="s">
        <v>202</v>
      </c>
      <c r="I38" s="405" t="str">
        <f>IF('Bilans stanja'!F145="","",'Bilans stanja'!F145)</f>
        <v>Doboju</v>
      </c>
      <c r="J38" s="405"/>
      <c r="K38" s="405"/>
    </row>
    <row r="39" spans="1:11" ht="12.75">
      <c r="A39" s="222"/>
      <c r="B39" s="223"/>
      <c r="C39" s="224"/>
      <c r="D39" s="225"/>
      <c r="E39" s="225"/>
      <c r="F39" s="225"/>
      <c r="G39" s="222"/>
      <c r="H39" s="8" t="s">
        <v>203</v>
      </c>
      <c r="I39" s="405" t="str">
        <f>IF('Bilans stanja'!F146="","",'Bilans stanja'!F146)</f>
        <v>29.10.2010.god.</v>
      </c>
      <c r="J39" s="405"/>
      <c r="K39" s="405"/>
    </row>
    <row r="40" spans="1:11" ht="12.75">
      <c r="A40" s="222"/>
      <c r="B40" s="223"/>
      <c r="C40" s="224"/>
      <c r="D40" s="225"/>
      <c r="E40" s="225"/>
      <c r="F40" s="225"/>
      <c r="G40" s="222"/>
      <c r="H40" s="8" t="s">
        <v>149</v>
      </c>
      <c r="I40" s="405" t="str">
        <f>IF('Bilans stanja'!F147="","",'Bilans stanja'!F147)</f>
        <v>Mira Simić</v>
      </c>
      <c r="J40" s="405"/>
      <c r="K40" s="405"/>
    </row>
    <row r="41" spans="1:11" ht="12.75">
      <c r="A41" s="222"/>
      <c r="B41" s="223"/>
      <c r="C41" s="224"/>
      <c r="D41" s="225"/>
      <c r="E41" s="225"/>
      <c r="F41" s="225"/>
      <c r="G41" s="222"/>
      <c r="H41" s="8" t="s">
        <v>204</v>
      </c>
      <c r="I41" s="405" t="str">
        <f>IF('Bilans stanja'!F148="","",'Bilans stanja'!F148)</f>
        <v>Rodoljub Milovanović</v>
      </c>
      <c r="J41" s="405"/>
      <c r="K41" s="405"/>
    </row>
    <row r="42" spans="1:11" ht="15.75">
      <c r="A42" s="226"/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1:11" ht="12.75">
      <c r="A43" s="227"/>
      <c r="B43" s="227"/>
      <c r="C43" s="227"/>
      <c r="D43" s="227"/>
      <c r="E43" s="227"/>
      <c r="F43" s="227"/>
      <c r="G43" s="227"/>
      <c r="H43" s="227"/>
      <c r="I43" s="227"/>
      <c r="J43" s="227"/>
      <c r="K43" s="227"/>
    </row>
    <row r="44" spans="1:11" ht="12.75">
      <c r="A44" s="227"/>
      <c r="B44" s="227"/>
      <c r="C44" s="227"/>
      <c r="D44" s="227"/>
      <c r="E44" s="227"/>
      <c r="F44" s="227"/>
      <c r="G44" s="227"/>
      <c r="H44" s="227"/>
      <c r="I44" s="227"/>
      <c r="J44" s="227"/>
      <c r="K44" s="227"/>
    </row>
    <row r="45" spans="1:11" ht="12.75">
      <c r="A45" s="227"/>
      <c r="B45" s="227"/>
      <c r="C45" s="227"/>
      <c r="D45" s="227"/>
      <c r="E45" s="227"/>
      <c r="F45" s="227"/>
      <c r="G45" s="227"/>
      <c r="H45" s="227"/>
      <c r="I45" s="227"/>
      <c r="J45" s="227"/>
      <c r="K45" s="227"/>
    </row>
    <row r="46" spans="1:11" ht="12.75">
      <c r="A46" s="227"/>
      <c r="B46" s="227"/>
      <c r="C46" s="227"/>
      <c r="D46" s="227"/>
      <c r="E46" s="227"/>
      <c r="F46" s="227"/>
      <c r="G46" s="227"/>
      <c r="H46" s="227"/>
      <c r="I46" s="227"/>
      <c r="J46" s="227"/>
      <c r="K46" s="227"/>
    </row>
    <row r="47" spans="1:11" ht="12.75">
      <c r="A47" s="227"/>
      <c r="B47" s="227"/>
      <c r="C47" s="227"/>
      <c r="D47" s="227"/>
      <c r="E47" s="227"/>
      <c r="F47" s="227"/>
      <c r="G47" s="227"/>
      <c r="H47" s="227"/>
      <c r="I47" s="227"/>
      <c r="J47" s="227"/>
      <c r="K47" s="227"/>
    </row>
    <row r="48" spans="1:11" ht="12.75">
      <c r="A48" s="227"/>
      <c r="B48" s="227"/>
      <c r="C48" s="227"/>
      <c r="D48" s="227"/>
      <c r="E48" s="227"/>
      <c r="F48" s="227"/>
      <c r="G48" s="227"/>
      <c r="H48" s="227"/>
      <c r="I48" s="227"/>
      <c r="J48" s="227"/>
      <c r="K48" s="227"/>
    </row>
    <row r="49" spans="1:11" ht="12.75">
      <c r="A49" s="227"/>
      <c r="B49" s="227"/>
      <c r="C49" s="227"/>
      <c r="D49" s="227"/>
      <c r="E49" s="227"/>
      <c r="F49" s="227"/>
      <c r="G49" s="227"/>
      <c r="H49" s="227"/>
      <c r="I49" s="227"/>
      <c r="J49" s="227"/>
      <c r="K49" s="227"/>
    </row>
  </sheetData>
  <sheetProtection sheet="1" objects="1" scenarios="1"/>
  <mergeCells count="20">
    <mergeCell ref="C6:E6"/>
    <mergeCell ref="A8:K8"/>
    <mergeCell ref="G3:H3"/>
    <mergeCell ref="G4:H4"/>
    <mergeCell ref="G5:H5"/>
    <mergeCell ref="G6:H6"/>
    <mergeCell ref="C2:E2"/>
    <mergeCell ref="C3:E3"/>
    <mergeCell ref="C4:E4"/>
    <mergeCell ref="C5:E5"/>
    <mergeCell ref="A9:K9"/>
    <mergeCell ref="B11:B12"/>
    <mergeCell ref="K11:K12"/>
    <mergeCell ref="A11:A12"/>
    <mergeCell ref="C11:I11"/>
    <mergeCell ref="J11:J12"/>
    <mergeCell ref="I41:K41"/>
    <mergeCell ref="I38:K38"/>
    <mergeCell ref="I39:K39"/>
    <mergeCell ref="I40:K40"/>
  </mergeCells>
  <printOptions horizontalCentered="1"/>
  <pageMargins left="0.3937007874015748" right="0.3937007874015748" top="0.3937007874015748" bottom="0.3937007874015748" header="0.31496062992125984" footer="0.2362204724409449"/>
  <pageSetup horizontalDpi="600" verticalDpi="600" orientation="landscape" paperSize="9" scale="74" r:id="rId1"/>
  <headerFooter alignWithMargins="0">
    <oddFooter>&amp;RStrana &amp;P od &amp;N</oddFooter>
  </headerFooter>
  <colBreaks count="1" manualBreakCount="1">
    <brk id="11" max="65535" man="1"/>
  </colBreaks>
  <ignoredErrors>
    <ignoredError sqref="J38:K38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H156"/>
  <sheetViews>
    <sheetView showGridLines="0" zoomScalePageLayoutView="0" workbookViewId="0" topLeftCell="A1">
      <selection activeCell="A8" sqref="A8:H8"/>
    </sheetView>
  </sheetViews>
  <sheetFormatPr defaultColWidth="9.140625" defaultRowHeight="12.75"/>
  <cols>
    <col min="1" max="1" width="12.8515625" style="94" customWidth="1"/>
    <col min="2" max="2" width="14.28125" style="95" customWidth="1"/>
    <col min="3" max="3" width="55.57421875" style="95" customWidth="1"/>
    <col min="4" max="4" width="8.57421875" style="97" customWidth="1"/>
    <col min="5" max="8" width="15.00390625" style="76" customWidth="1"/>
    <col min="9" max="16384" width="9.140625" style="76" customWidth="1"/>
  </cols>
  <sheetData>
    <row r="1" spans="1:8" ht="12.75">
      <c r="A1" s="82"/>
      <c r="B1" s="82"/>
      <c r="C1" s="82"/>
      <c r="D1" s="82"/>
      <c r="E1" s="82"/>
      <c r="F1" s="82"/>
      <c r="G1" s="82"/>
      <c r="H1" s="82"/>
    </row>
    <row r="2" spans="1:8" ht="12.75">
      <c r="A2" s="82"/>
      <c r="B2" s="103" t="s">
        <v>138</v>
      </c>
      <c r="C2" s="148" t="str">
        <f>IF('Bilans stanja'!C2="","",'Bilans stanja'!C2)</f>
        <v>01494562</v>
      </c>
      <c r="D2" s="7"/>
      <c r="E2" s="358" t="s">
        <v>236</v>
      </c>
      <c r="F2" s="358"/>
      <c r="G2" s="358"/>
      <c r="H2" s="7"/>
    </row>
    <row r="3" spans="1:8" ht="12.75">
      <c r="A3" s="82"/>
      <c r="B3" s="103" t="s">
        <v>632</v>
      </c>
      <c r="C3" s="148" t="str">
        <f>IF('Bilans stanja'!C3="","",'Bilans stanja'!C3)</f>
        <v>060101</v>
      </c>
      <c r="D3" s="7"/>
      <c r="E3" s="496" t="str">
        <f>IF('Bilans stanja'!E3="","",'Bilans stanja'!E3)</f>
        <v>*5620050000303560</v>
      </c>
      <c r="F3" s="496"/>
      <c r="G3" s="496"/>
      <c r="H3" s="83"/>
    </row>
    <row r="4" spans="1:8" ht="12.75">
      <c r="A4" s="84"/>
      <c r="B4" s="103" t="s">
        <v>631</v>
      </c>
      <c r="C4" s="148" t="str">
        <f>IF('Bilans stanja'!C4="","",'Bilans stanja'!C4)</f>
        <v>JOP ŽELJEZNICE REPUBLIKE SRPSKE AD</v>
      </c>
      <c r="D4" s="7"/>
      <c r="E4" s="497" t="str">
        <f>IF('Bilans stanja'!E4="","",'Bilans stanja'!E4)</f>
        <v>*5520160000838520</v>
      </c>
      <c r="F4" s="497"/>
      <c r="G4" s="497"/>
      <c r="H4" s="83"/>
    </row>
    <row r="5" spans="1:8" ht="12.75">
      <c r="A5" s="85"/>
      <c r="B5" s="103" t="s">
        <v>630</v>
      </c>
      <c r="C5" s="148" t="str">
        <f>IF('Bilans stanja'!C5="","",'Bilans stanja'!C5)</f>
        <v>DOBOJ</v>
      </c>
      <c r="D5" s="7"/>
      <c r="E5" s="497" t="str">
        <f>IF('Bilans stanja'!E5="","",'Bilans stanja'!E5)</f>
        <v>*5560010000006930</v>
      </c>
      <c r="F5" s="497"/>
      <c r="G5" s="497"/>
      <c r="H5" s="7"/>
    </row>
    <row r="6" spans="1:8" ht="12.75">
      <c r="A6" s="82"/>
      <c r="B6" s="103" t="s">
        <v>629</v>
      </c>
      <c r="C6" s="148" t="str">
        <f>IF('Bilans stanja'!C6="","",'Bilans stanja'!C6)</f>
        <v>4400025960001</v>
      </c>
      <c r="D6" s="7"/>
      <c r="E6" s="497">
        <f>IF('Bilans stanja'!E6="","",'Bilans stanja'!E6)</f>
      </c>
      <c r="F6" s="497"/>
      <c r="G6" s="497"/>
      <c r="H6" s="7"/>
    </row>
    <row r="7" spans="1:8" ht="12.75">
      <c r="A7" s="82"/>
      <c r="B7" s="82"/>
      <c r="C7" s="82"/>
      <c r="D7" s="6"/>
      <c r="E7" s="6"/>
      <c r="F7" s="5"/>
      <c r="G7" s="83"/>
      <c r="H7" s="83"/>
    </row>
    <row r="8" spans="1:8" ht="18">
      <c r="A8" s="318" t="s">
        <v>581</v>
      </c>
      <c r="B8" s="318"/>
      <c r="C8" s="318"/>
      <c r="D8" s="318"/>
      <c r="E8" s="318"/>
      <c r="F8" s="318"/>
      <c r="G8" s="318"/>
      <c r="H8" s="318"/>
    </row>
    <row r="9" spans="1:8" ht="12.75">
      <c r="A9" s="355" t="s">
        <v>289</v>
      </c>
      <c r="B9" s="355"/>
      <c r="C9" s="355"/>
      <c r="D9" s="355"/>
      <c r="E9" s="355"/>
      <c r="F9" s="355"/>
      <c r="G9" s="355"/>
      <c r="H9" s="355"/>
    </row>
    <row r="10" spans="1:8" ht="12.75">
      <c r="A10" s="104"/>
      <c r="B10" s="104"/>
      <c r="C10" s="104"/>
      <c r="D10" s="104"/>
      <c r="E10" s="104"/>
      <c r="F10" s="104"/>
      <c r="G10" s="104"/>
      <c r="H10" s="105" t="s">
        <v>237</v>
      </c>
    </row>
    <row r="11" spans="1:8" ht="12.75">
      <c r="A11" s="373" t="s">
        <v>635</v>
      </c>
      <c r="B11" s="345" t="s">
        <v>238</v>
      </c>
      <c r="C11" s="346"/>
      <c r="D11" s="370" t="s">
        <v>239</v>
      </c>
      <c r="E11" s="367" t="s">
        <v>240</v>
      </c>
      <c r="F11" s="367"/>
      <c r="G11" s="367"/>
      <c r="H11" s="368" t="s">
        <v>241</v>
      </c>
    </row>
    <row r="12" spans="1:8" ht="34.5" customHeight="1">
      <c r="A12" s="374"/>
      <c r="B12" s="347"/>
      <c r="C12" s="348"/>
      <c r="D12" s="371"/>
      <c r="E12" s="204" t="s">
        <v>242</v>
      </c>
      <c r="F12" s="4" t="s">
        <v>243</v>
      </c>
      <c r="G12" s="4" t="s">
        <v>244</v>
      </c>
      <c r="H12" s="369"/>
    </row>
    <row r="13" spans="1:8" ht="12.75">
      <c r="A13" s="14">
        <v>1</v>
      </c>
      <c r="B13" s="349">
        <v>2</v>
      </c>
      <c r="C13" s="350"/>
      <c r="D13" s="11">
        <v>3</v>
      </c>
      <c r="E13" s="11">
        <v>4</v>
      </c>
      <c r="F13" s="11">
        <v>5</v>
      </c>
      <c r="G13" s="11">
        <v>6</v>
      </c>
      <c r="H13" s="15">
        <v>7</v>
      </c>
    </row>
    <row r="14" spans="1:8" ht="12.75">
      <c r="A14" s="118"/>
      <c r="B14" s="119" t="s">
        <v>245</v>
      </c>
      <c r="C14" s="120"/>
      <c r="D14" s="120"/>
      <c r="E14" s="120"/>
      <c r="F14" s="120"/>
      <c r="G14" s="120"/>
      <c r="H14" s="121"/>
    </row>
    <row r="15" spans="1:8" ht="12.75">
      <c r="A15" s="150"/>
      <c r="B15" s="351" t="s">
        <v>516</v>
      </c>
      <c r="C15" s="352"/>
      <c r="D15" s="151">
        <v>1</v>
      </c>
      <c r="E15" s="152">
        <f>IF('Bilans stanja'!E15="","",'Bilans stanja'!E15)</f>
        <v>2003248690</v>
      </c>
      <c r="F15" s="152">
        <f>IF('Bilans stanja'!F15="","",'Bilans stanja'!F15)</f>
        <v>1672214288</v>
      </c>
      <c r="G15" s="153">
        <f>IF('Bilans stanja'!G15="","",'Bilans stanja'!G15)</f>
        <v>331034402</v>
      </c>
      <c r="H15" s="154">
        <f>IF('Bilans stanja'!H15="","",'Bilans stanja'!H15)</f>
        <v>329552637</v>
      </c>
    </row>
    <row r="16" spans="1:8" ht="12.75">
      <c r="A16" s="16">
        <v>1</v>
      </c>
      <c r="B16" s="314" t="s">
        <v>1006</v>
      </c>
      <c r="C16" s="315"/>
      <c r="D16" s="131">
        <v>2</v>
      </c>
      <c r="E16" s="110">
        <f>IF('Bilans stanja'!E16="","",'Bilans stanja'!E16)</f>
        <v>11227078</v>
      </c>
      <c r="F16" s="110">
        <f>IF('Bilans stanja'!F16="","",'Bilans stanja'!F16)</f>
        <v>499123</v>
      </c>
      <c r="G16" s="110">
        <f>IF('Bilans stanja'!G16="","",'Bilans stanja'!G16)</f>
        <v>10727955</v>
      </c>
      <c r="H16" s="112">
        <f>IF('Bilans stanja'!H16="","",'Bilans stanja'!H16)</f>
        <v>10757720</v>
      </c>
    </row>
    <row r="17" spans="1:8" ht="12.75">
      <c r="A17" s="155">
        <v>10</v>
      </c>
      <c r="B17" s="312" t="s">
        <v>125</v>
      </c>
      <c r="C17" s="313"/>
      <c r="D17" s="156">
        <v>3</v>
      </c>
      <c r="E17" s="158">
        <f>IF('Bilans stanja'!E17="","",'Bilans stanja'!E17)</f>
      </c>
      <c r="F17" s="158">
        <f>IF('Bilans stanja'!F17="","",'Bilans stanja'!F17)</f>
      </c>
      <c r="G17" s="158">
        <f>IF('Bilans stanja'!G17="","",'Bilans stanja'!G17)</f>
        <v>0</v>
      </c>
      <c r="H17" s="166">
        <f>IF('Bilans stanja'!H17="","",'Bilans stanja'!H17)</f>
      </c>
    </row>
    <row r="18" spans="1:8" ht="12.75">
      <c r="A18" s="16">
        <v>11</v>
      </c>
      <c r="B18" s="325" t="s">
        <v>0</v>
      </c>
      <c r="C18" s="326"/>
      <c r="D18" s="106">
        <v>4</v>
      </c>
      <c r="E18" s="29">
        <f>IF('Bilans stanja'!E18="","",'Bilans stanja'!E18)</f>
      </c>
      <c r="F18" s="29">
        <f>IF('Bilans stanja'!F18="","",'Bilans stanja'!F18)</f>
      </c>
      <c r="G18" s="29">
        <f>IF('Bilans stanja'!G18="","",'Bilans stanja'!G18)</f>
        <v>0</v>
      </c>
      <c r="H18" s="79">
        <f>IF('Bilans stanja'!H18="","",'Bilans stanja'!H18)</f>
      </c>
    </row>
    <row r="19" spans="1:8" ht="12.75">
      <c r="A19" s="155">
        <v>12</v>
      </c>
      <c r="B19" s="312" t="s">
        <v>258</v>
      </c>
      <c r="C19" s="313"/>
      <c r="D19" s="156">
        <v>5</v>
      </c>
      <c r="E19" s="158">
        <f>IF('Bilans stanja'!E19="","",'Bilans stanja'!E19)</f>
      </c>
      <c r="F19" s="158">
        <f>IF('Bilans stanja'!F19="","",'Bilans stanja'!F19)</f>
      </c>
      <c r="G19" s="158">
        <f>IF('Bilans stanja'!G19="","",'Bilans stanja'!G19)</f>
        <v>0</v>
      </c>
      <c r="H19" s="166">
        <f>IF('Bilans stanja'!H19="","",'Bilans stanja'!H19)</f>
      </c>
    </row>
    <row r="20" spans="1:8" ht="12.75">
      <c r="A20" s="16">
        <v>14</v>
      </c>
      <c r="B20" s="325" t="s">
        <v>1</v>
      </c>
      <c r="C20" s="326"/>
      <c r="D20" s="106">
        <v>6</v>
      </c>
      <c r="E20" s="29">
        <f>IF('Bilans stanja'!E20="","",'Bilans stanja'!E20)</f>
        <v>11227078</v>
      </c>
      <c r="F20" s="29">
        <f>IF('Bilans stanja'!F20="","",'Bilans stanja'!F20)</f>
        <v>499123</v>
      </c>
      <c r="G20" s="29">
        <f>IF('Bilans stanja'!G20="","",'Bilans stanja'!G20)</f>
        <v>10727955</v>
      </c>
      <c r="H20" s="79">
        <f>IF('Bilans stanja'!H20="","",'Bilans stanja'!H20)</f>
        <v>10757720</v>
      </c>
    </row>
    <row r="21" spans="1:8" ht="12.75">
      <c r="A21" s="155" t="s">
        <v>2</v>
      </c>
      <c r="B21" s="312" t="s">
        <v>536</v>
      </c>
      <c r="C21" s="313"/>
      <c r="D21" s="156">
        <v>7</v>
      </c>
      <c r="E21" s="158">
        <f>IF('Bilans stanja'!E21="","",'Bilans stanja'!E21)</f>
      </c>
      <c r="F21" s="158">
        <f>IF('Bilans stanja'!F21="","",'Bilans stanja'!F21)</f>
      </c>
      <c r="G21" s="158">
        <f>IF('Bilans stanja'!G21="","",'Bilans stanja'!G21)</f>
        <v>0</v>
      </c>
      <c r="H21" s="166">
        <f>IF('Bilans stanja'!H21="","",'Bilans stanja'!H21)</f>
      </c>
    </row>
    <row r="22" spans="1:8" ht="22.5" customHeight="1">
      <c r="A22" s="17">
        <v>2</v>
      </c>
      <c r="B22" s="353" t="s">
        <v>720</v>
      </c>
      <c r="C22" s="354"/>
      <c r="D22" s="131">
        <v>8</v>
      </c>
      <c r="E22" s="110">
        <f>IF('Bilans stanja'!E22="","",'Bilans stanja'!E22)</f>
        <v>1992004011</v>
      </c>
      <c r="F22" s="110">
        <f>IF('Bilans stanja'!F22="","",'Bilans stanja'!F22)</f>
        <v>1671715165</v>
      </c>
      <c r="G22" s="110">
        <f>IF('Bilans stanja'!G22="","",'Bilans stanja'!G22)</f>
        <v>320288846</v>
      </c>
      <c r="H22" s="112">
        <f>IF('Bilans stanja'!H22="","",'Bilans stanja'!H22)</f>
        <v>318794917</v>
      </c>
    </row>
    <row r="23" spans="1:8" ht="12.75">
      <c r="A23" s="160">
        <v>20</v>
      </c>
      <c r="B23" s="312" t="s">
        <v>3</v>
      </c>
      <c r="C23" s="313"/>
      <c r="D23" s="156">
        <v>9</v>
      </c>
      <c r="E23" s="158">
        <f>IF('Bilans stanja'!E23="","",'Bilans stanja'!E23)</f>
        <v>855138</v>
      </c>
      <c r="F23" s="158">
        <f>IF('Bilans stanja'!F23="","",'Bilans stanja'!F23)</f>
      </c>
      <c r="G23" s="158">
        <f>IF('Bilans stanja'!G23="","",'Bilans stanja'!G23)</f>
        <v>855138</v>
      </c>
      <c r="H23" s="166">
        <f>IF('Bilans stanja'!H23="","",'Bilans stanja'!H23)</f>
        <v>855138</v>
      </c>
    </row>
    <row r="24" spans="1:8" ht="12.75">
      <c r="A24" s="16">
        <v>21</v>
      </c>
      <c r="B24" s="325" t="s">
        <v>246</v>
      </c>
      <c r="C24" s="326"/>
      <c r="D24" s="106">
        <v>10</v>
      </c>
      <c r="E24" s="29">
        <f>IF('Bilans stanja'!E24="","",'Bilans stanja'!E24)</f>
        <v>968171321</v>
      </c>
      <c r="F24" s="29">
        <f>IF('Bilans stanja'!F24="","",'Bilans stanja'!F24)</f>
        <v>701084062</v>
      </c>
      <c r="G24" s="29">
        <f>IF('Bilans stanja'!G24="","",'Bilans stanja'!G24)</f>
        <v>267087259</v>
      </c>
      <c r="H24" s="79">
        <f>IF('Bilans stanja'!H24="","",'Bilans stanja'!H24)</f>
        <v>274527325</v>
      </c>
    </row>
    <row r="25" spans="1:8" ht="12.75">
      <c r="A25" s="160">
        <v>22</v>
      </c>
      <c r="B25" s="312" t="s">
        <v>49</v>
      </c>
      <c r="C25" s="313"/>
      <c r="D25" s="156">
        <v>11</v>
      </c>
      <c r="E25" s="158">
        <f>IF('Bilans stanja'!E25="","",'Bilans stanja'!E25)</f>
        <v>984718536</v>
      </c>
      <c r="F25" s="158">
        <f>IF('Bilans stanja'!F25="","",'Bilans stanja'!F25)</f>
        <v>970166729</v>
      </c>
      <c r="G25" s="158">
        <f>IF('Bilans stanja'!G25="","",'Bilans stanja'!G25)</f>
        <v>14551807</v>
      </c>
      <c r="H25" s="166">
        <f>IF('Bilans stanja'!H25="","",'Bilans stanja'!H25)</f>
        <v>16951789</v>
      </c>
    </row>
    <row r="26" spans="1:8" ht="12.75">
      <c r="A26" s="16">
        <v>23</v>
      </c>
      <c r="B26" s="325" t="s">
        <v>96</v>
      </c>
      <c r="C26" s="326"/>
      <c r="D26" s="106">
        <v>12</v>
      </c>
      <c r="E26" s="29">
        <f>IF('Bilans stanja'!E26="","",'Bilans stanja'!E26)</f>
      </c>
      <c r="F26" s="29">
        <f>IF('Bilans stanja'!F26="","",'Bilans stanja'!F26)</f>
      </c>
      <c r="G26" s="29">
        <f>IF('Bilans stanja'!G26="","",'Bilans stanja'!G26)</f>
        <v>0</v>
      </c>
      <c r="H26" s="79">
        <f>IF('Bilans stanja'!H26="","",'Bilans stanja'!H26)</f>
      </c>
    </row>
    <row r="27" spans="1:8" ht="22.5" customHeight="1">
      <c r="A27" s="155" t="s">
        <v>4</v>
      </c>
      <c r="B27" s="312" t="s">
        <v>484</v>
      </c>
      <c r="C27" s="313"/>
      <c r="D27" s="156">
        <v>13</v>
      </c>
      <c r="E27" s="158">
        <f>IF('Bilans stanja'!E27="","",'Bilans stanja'!E27)</f>
        <v>38259016</v>
      </c>
      <c r="F27" s="158">
        <f>IF('Bilans stanja'!F27="","",'Bilans stanja'!F27)</f>
        <v>464374</v>
      </c>
      <c r="G27" s="158">
        <f>IF('Bilans stanja'!G27="","",'Bilans stanja'!G27)</f>
        <v>37794642</v>
      </c>
      <c r="H27" s="166">
        <f>IF('Bilans stanja'!H27="","",'Bilans stanja'!H27)</f>
        <v>26460665</v>
      </c>
    </row>
    <row r="28" spans="1:8" ht="12.75">
      <c r="A28" s="16">
        <v>29</v>
      </c>
      <c r="B28" s="325" t="s">
        <v>97</v>
      </c>
      <c r="C28" s="326"/>
      <c r="D28" s="106">
        <v>14</v>
      </c>
      <c r="E28" s="29">
        <f>IF('Bilans stanja'!E28="","",'Bilans stanja'!E28)</f>
      </c>
      <c r="F28" s="29">
        <f>IF('Bilans stanja'!F28="","",'Bilans stanja'!F28)</f>
      </c>
      <c r="G28" s="29">
        <f>IF('Bilans stanja'!G28="","",'Bilans stanja'!G28)</f>
        <v>0</v>
      </c>
      <c r="H28" s="79">
        <f>IF('Bilans stanja'!H28="","",'Bilans stanja'!H28)</f>
      </c>
    </row>
    <row r="29" spans="1:8" ht="22.5" customHeight="1">
      <c r="A29" s="155">
        <v>3</v>
      </c>
      <c r="B29" s="343" t="s">
        <v>721</v>
      </c>
      <c r="C29" s="344"/>
      <c r="D29" s="161">
        <v>15</v>
      </c>
      <c r="E29" s="162">
        <f>IF('Bilans stanja'!E29="","",'Bilans stanja'!E29)</f>
        <v>17601</v>
      </c>
      <c r="F29" s="162">
        <f>IF('Bilans stanja'!F29="","",'Bilans stanja'!F29)</f>
        <v>0</v>
      </c>
      <c r="G29" s="162">
        <f>IF('Bilans stanja'!G29="","",'Bilans stanja'!G29)</f>
        <v>17601</v>
      </c>
      <c r="H29" s="163">
        <f>IF('Bilans stanja'!H29="","",'Bilans stanja'!H29)</f>
        <v>0</v>
      </c>
    </row>
    <row r="30" spans="1:8" ht="12.75">
      <c r="A30" s="16">
        <v>30</v>
      </c>
      <c r="B30" s="325" t="s">
        <v>126</v>
      </c>
      <c r="C30" s="326"/>
      <c r="D30" s="106">
        <v>16</v>
      </c>
      <c r="E30" s="29">
        <f>IF('Bilans stanja'!E30="","",'Bilans stanja'!E30)</f>
      </c>
      <c r="F30" s="29">
        <f>IF('Bilans stanja'!F30="","",'Bilans stanja'!F30)</f>
      </c>
      <c r="G30" s="29">
        <f>IF('Bilans stanja'!G30="","",'Bilans stanja'!G30)</f>
        <v>0</v>
      </c>
      <c r="H30" s="79">
        <f>IF('Bilans stanja'!H30="","",'Bilans stanja'!H30)</f>
      </c>
    </row>
    <row r="31" spans="1:8" ht="12.75">
      <c r="A31" s="155">
        <v>31</v>
      </c>
      <c r="B31" s="312" t="s">
        <v>127</v>
      </c>
      <c r="C31" s="313"/>
      <c r="D31" s="156">
        <v>17</v>
      </c>
      <c r="E31" s="158">
        <f>IF('Bilans stanja'!E31="","",'Bilans stanja'!E31)</f>
      </c>
      <c r="F31" s="158">
        <f>IF('Bilans stanja'!F31="","",'Bilans stanja'!F31)</f>
      </c>
      <c r="G31" s="158">
        <f>IF('Bilans stanja'!G31="","",'Bilans stanja'!G31)</f>
        <v>0</v>
      </c>
      <c r="H31" s="166">
        <f>IF('Bilans stanja'!H31="","",'Bilans stanja'!H31)</f>
      </c>
    </row>
    <row r="32" spans="1:8" ht="12.75">
      <c r="A32" s="16">
        <v>32</v>
      </c>
      <c r="B32" s="325" t="s">
        <v>487</v>
      </c>
      <c r="C32" s="326"/>
      <c r="D32" s="106">
        <v>18</v>
      </c>
      <c r="E32" s="29">
        <f>IF('Bilans stanja'!E32="","",'Bilans stanja'!E32)</f>
      </c>
      <c r="F32" s="29">
        <f>IF('Bilans stanja'!F32="","",'Bilans stanja'!F32)</f>
      </c>
      <c r="G32" s="29">
        <f>IF('Bilans stanja'!G32="","",'Bilans stanja'!G32)</f>
        <v>0</v>
      </c>
      <c r="H32" s="79">
        <f>IF('Bilans stanja'!H32="","",'Bilans stanja'!H32)</f>
      </c>
    </row>
    <row r="33" spans="1:8" ht="12.75">
      <c r="A33" s="155">
        <v>33</v>
      </c>
      <c r="B33" s="312" t="s">
        <v>1004</v>
      </c>
      <c r="C33" s="313"/>
      <c r="D33" s="156">
        <v>19</v>
      </c>
      <c r="E33" s="158">
        <f>IF('Bilans stanja'!E33="","",'Bilans stanja'!E33)</f>
        <v>17601</v>
      </c>
      <c r="F33" s="158">
        <f>IF('Bilans stanja'!F33="","",'Bilans stanja'!F33)</f>
      </c>
      <c r="G33" s="158">
        <f>IF('Bilans stanja'!G33="","",'Bilans stanja'!G33)</f>
        <v>17601</v>
      </c>
      <c r="H33" s="166">
        <f>IF('Bilans stanja'!H33="","",'Bilans stanja'!H33)</f>
      </c>
    </row>
    <row r="34" spans="1:8" ht="22.5" customHeight="1">
      <c r="A34" s="16" t="s">
        <v>5</v>
      </c>
      <c r="B34" s="341" t="s">
        <v>822</v>
      </c>
      <c r="C34" s="342"/>
      <c r="D34" s="106">
        <v>20</v>
      </c>
      <c r="E34" s="108">
        <f>IF('Bilans stanja'!E34="","",'Bilans stanja'!E34)</f>
      </c>
      <c r="F34" s="108">
        <f>IF('Bilans stanja'!F34="","",'Bilans stanja'!F34)</f>
      </c>
      <c r="G34" s="108">
        <f>IF('Bilans stanja'!G34="","",'Bilans stanja'!G34)</f>
        <v>0</v>
      </c>
      <c r="H34" s="130">
        <f>IF('Bilans stanja'!H34="","",'Bilans stanja'!H34)</f>
      </c>
    </row>
    <row r="35" spans="1:8" ht="12.75">
      <c r="A35" s="155">
        <v>4</v>
      </c>
      <c r="B35" s="343" t="s">
        <v>128</v>
      </c>
      <c r="C35" s="344"/>
      <c r="D35" s="161">
        <v>21</v>
      </c>
      <c r="E35" s="162">
        <f>IF('Bilans stanja'!E35="","",'Bilans stanja'!E35)</f>
        <v>0</v>
      </c>
      <c r="F35" s="162">
        <f>IF('Bilans stanja'!F35="","",'Bilans stanja'!F35)</f>
        <v>0</v>
      </c>
      <c r="G35" s="162">
        <f>IF('Bilans stanja'!G35="","",'Bilans stanja'!G35)</f>
        <v>0</v>
      </c>
      <c r="H35" s="163">
        <f>IF('Bilans stanja'!H35="","",'Bilans stanja'!H35)</f>
        <v>0</v>
      </c>
    </row>
    <row r="36" spans="1:8" ht="12.75">
      <c r="A36" s="17" t="s">
        <v>6</v>
      </c>
      <c r="B36" s="325" t="s">
        <v>14</v>
      </c>
      <c r="C36" s="326"/>
      <c r="D36" s="106">
        <v>22</v>
      </c>
      <c r="E36" s="29">
        <f>IF('Bilans stanja'!E36="","",'Bilans stanja'!E36)</f>
      </c>
      <c r="F36" s="29">
        <f>IF('Bilans stanja'!F36="","",'Bilans stanja'!F36)</f>
      </c>
      <c r="G36" s="29">
        <f>IF('Bilans stanja'!G36="","",'Bilans stanja'!G36)</f>
        <v>0</v>
      </c>
      <c r="H36" s="79">
        <f>IF('Bilans stanja'!H36="","",'Bilans stanja'!H36)</f>
      </c>
    </row>
    <row r="37" spans="1:8" ht="12.75">
      <c r="A37" s="160" t="s">
        <v>7</v>
      </c>
      <c r="B37" s="312" t="s">
        <v>15</v>
      </c>
      <c r="C37" s="313"/>
      <c r="D37" s="156">
        <v>23</v>
      </c>
      <c r="E37" s="158">
        <f>IF('Bilans stanja'!E37="","",'Bilans stanja'!E37)</f>
      </c>
      <c r="F37" s="158">
        <f>IF('Bilans stanja'!F37="","",'Bilans stanja'!F37)</f>
      </c>
      <c r="G37" s="158">
        <f>IF('Bilans stanja'!G37="","",'Bilans stanja'!G37)</f>
        <v>0</v>
      </c>
      <c r="H37" s="166">
        <f>IF('Bilans stanja'!H37="","",'Bilans stanja'!H37)</f>
      </c>
    </row>
    <row r="38" spans="1:8" ht="12.75">
      <c r="A38" s="17" t="s">
        <v>8</v>
      </c>
      <c r="B38" s="325" t="s">
        <v>247</v>
      </c>
      <c r="C38" s="326"/>
      <c r="D38" s="106">
        <v>24</v>
      </c>
      <c r="E38" s="29">
        <f>IF('Bilans stanja'!E38="","",'Bilans stanja'!E38)</f>
      </c>
      <c r="F38" s="29">
        <f>IF('Bilans stanja'!F38="","",'Bilans stanja'!F38)</f>
      </c>
      <c r="G38" s="29">
        <f>IF('Bilans stanja'!G38="","",'Bilans stanja'!G38)</f>
        <v>0</v>
      </c>
      <c r="H38" s="79">
        <f>IF('Bilans stanja'!H38="","",'Bilans stanja'!H38)</f>
      </c>
    </row>
    <row r="39" spans="1:8" ht="12.75">
      <c r="A39" s="160" t="s">
        <v>9</v>
      </c>
      <c r="B39" s="312" t="s">
        <v>866</v>
      </c>
      <c r="C39" s="313"/>
      <c r="D39" s="156">
        <v>25</v>
      </c>
      <c r="E39" s="158">
        <f>IF('Bilans stanja'!E39="","",'Bilans stanja'!E39)</f>
      </c>
      <c r="F39" s="158">
        <f>IF('Bilans stanja'!F39="","",'Bilans stanja'!F39)</f>
      </c>
      <c r="G39" s="158">
        <f>IF('Bilans stanja'!G39="","",'Bilans stanja'!G39)</f>
        <v>0</v>
      </c>
      <c r="H39" s="166">
        <f>IF('Bilans stanja'!H39="","",'Bilans stanja'!H39)</f>
      </c>
    </row>
    <row r="40" spans="1:8" ht="12.75">
      <c r="A40" s="17" t="s">
        <v>10</v>
      </c>
      <c r="B40" s="325" t="s">
        <v>129</v>
      </c>
      <c r="C40" s="326"/>
      <c r="D40" s="106">
        <v>26</v>
      </c>
      <c r="E40" s="29">
        <f>IF('Bilans stanja'!E40="","",'Bilans stanja'!E40)</f>
      </c>
      <c r="F40" s="29">
        <f>IF('Bilans stanja'!F40="","",'Bilans stanja'!F40)</f>
      </c>
      <c r="G40" s="29">
        <f>IF('Bilans stanja'!G40="","",'Bilans stanja'!G40)</f>
        <v>0</v>
      </c>
      <c r="H40" s="79">
        <f>IF('Bilans stanja'!H40="","",'Bilans stanja'!H40)</f>
      </c>
    </row>
    <row r="41" spans="1:8" ht="12.75">
      <c r="A41" s="160" t="s">
        <v>11</v>
      </c>
      <c r="B41" s="312" t="s">
        <v>130</v>
      </c>
      <c r="C41" s="313"/>
      <c r="D41" s="156">
        <v>27</v>
      </c>
      <c r="E41" s="158">
        <f>IF('Bilans stanja'!E41="","",'Bilans stanja'!E41)</f>
      </c>
      <c r="F41" s="158">
        <f>IF('Bilans stanja'!F41="","",'Bilans stanja'!F41)</f>
      </c>
      <c r="G41" s="158">
        <f>IF('Bilans stanja'!G41="","",'Bilans stanja'!G41)</f>
        <v>0</v>
      </c>
      <c r="H41" s="166">
        <f>IF('Bilans stanja'!H41="","",'Bilans stanja'!H41)</f>
      </c>
    </row>
    <row r="42" spans="1:8" ht="12.75">
      <c r="A42" s="17" t="s">
        <v>12</v>
      </c>
      <c r="B42" s="325" t="s">
        <v>517</v>
      </c>
      <c r="C42" s="326"/>
      <c r="D42" s="106">
        <v>28</v>
      </c>
      <c r="E42" s="29">
        <f>IF('Bilans stanja'!E42="","",'Bilans stanja'!E42)</f>
      </c>
      <c r="F42" s="29">
        <f>IF('Bilans stanja'!F42="","",'Bilans stanja'!F42)</f>
      </c>
      <c r="G42" s="29">
        <f>IF('Bilans stanja'!G42="","",'Bilans stanja'!G42)</f>
        <v>0</v>
      </c>
      <c r="H42" s="79">
        <f>IF('Bilans stanja'!H42="","",'Bilans stanja'!H42)</f>
      </c>
    </row>
    <row r="43" spans="1:8" ht="12.75">
      <c r="A43" s="160" t="s">
        <v>13</v>
      </c>
      <c r="B43" s="312" t="s">
        <v>131</v>
      </c>
      <c r="C43" s="313"/>
      <c r="D43" s="156">
        <v>29</v>
      </c>
      <c r="E43" s="158">
        <f>IF('Bilans stanja'!E43="","",'Bilans stanja'!E43)</f>
      </c>
      <c r="F43" s="158">
        <f>IF('Bilans stanja'!F43="","",'Bilans stanja'!F43)</f>
      </c>
      <c r="G43" s="158">
        <f>IF('Bilans stanja'!G43="","",'Bilans stanja'!G43)</f>
        <v>0</v>
      </c>
      <c r="H43" s="166">
        <f>IF('Bilans stanja'!H43="","",'Bilans stanja'!H43)</f>
      </c>
    </row>
    <row r="44" spans="1:8" ht="12.75">
      <c r="A44" s="16">
        <v>50</v>
      </c>
      <c r="B44" s="314" t="s">
        <v>248</v>
      </c>
      <c r="C44" s="315"/>
      <c r="D44" s="131">
        <v>30</v>
      </c>
      <c r="E44" s="110">
        <f>IF('Bilans stanja'!E44="","",'Bilans stanja'!E44)</f>
      </c>
      <c r="F44" s="110">
        <f>IF('Bilans stanja'!F44="","",'Bilans stanja'!F44)</f>
      </c>
      <c r="G44" s="110">
        <f>IF('Bilans stanja'!G44="","",'Bilans stanja'!G44)</f>
        <v>0</v>
      </c>
      <c r="H44" s="112">
        <f>IF('Bilans stanja'!H44="","",'Bilans stanja'!H44)</f>
      </c>
    </row>
    <row r="45" spans="1:8" ht="14.25" customHeight="1">
      <c r="A45" s="155"/>
      <c r="B45" s="301" t="s">
        <v>16</v>
      </c>
      <c r="C45" s="302"/>
      <c r="D45" s="161">
        <v>31</v>
      </c>
      <c r="E45" s="162">
        <f>IF('Bilans stanja'!E45="","",'Bilans stanja'!E45)</f>
        <v>56404810</v>
      </c>
      <c r="F45" s="162">
        <f>IF('Bilans stanja'!F45="","",'Bilans stanja'!F45)</f>
        <v>13543948</v>
      </c>
      <c r="G45" s="162">
        <f>IF('Bilans stanja'!G45="","",'Bilans stanja'!G45)</f>
        <v>42860862</v>
      </c>
      <c r="H45" s="163">
        <f>IF('Bilans stanja'!H45="","",'Bilans stanja'!H45)</f>
        <v>37894826</v>
      </c>
    </row>
    <row r="46" spans="1:8" ht="22.5" customHeight="1">
      <c r="A46" s="16" t="s">
        <v>98</v>
      </c>
      <c r="B46" s="314" t="s">
        <v>824</v>
      </c>
      <c r="C46" s="315"/>
      <c r="D46" s="131">
        <v>32</v>
      </c>
      <c r="E46" s="110">
        <f>IF('Bilans stanja'!E46="","",'Bilans stanja'!E46)</f>
        <v>27621559</v>
      </c>
      <c r="F46" s="110">
        <f>IF('Bilans stanja'!F46="","",'Bilans stanja'!F46)</f>
        <v>5466765</v>
      </c>
      <c r="G46" s="110">
        <f>IF('Bilans stanja'!G46="","",'Bilans stanja'!G46)</f>
        <v>22154794</v>
      </c>
      <c r="H46" s="112">
        <f>IF('Bilans stanja'!H46="","",'Bilans stanja'!H46)</f>
        <v>22722859</v>
      </c>
    </row>
    <row r="47" spans="1:8" ht="12.75">
      <c r="A47" s="155" t="s">
        <v>99</v>
      </c>
      <c r="B47" s="312" t="s">
        <v>102</v>
      </c>
      <c r="C47" s="313"/>
      <c r="D47" s="156">
        <v>33</v>
      </c>
      <c r="E47" s="158">
        <f>IF('Bilans stanja'!E47="","",'Bilans stanja'!E47)</f>
        <v>24811628</v>
      </c>
      <c r="F47" s="158">
        <f>IF('Bilans stanja'!F47="","",'Bilans stanja'!F47)</f>
        <v>5466228</v>
      </c>
      <c r="G47" s="158">
        <f>IF('Bilans stanja'!G47="","",'Bilans stanja'!G47)</f>
        <v>19345400</v>
      </c>
      <c r="H47" s="166">
        <f>IF('Bilans stanja'!H47="","",'Bilans stanja'!H47)</f>
        <v>19827996</v>
      </c>
    </row>
    <row r="48" spans="1:8" ht="12.75">
      <c r="A48" s="16" t="s">
        <v>100</v>
      </c>
      <c r="B48" s="325" t="s">
        <v>865</v>
      </c>
      <c r="C48" s="326"/>
      <c r="D48" s="106">
        <v>34</v>
      </c>
      <c r="E48" s="29">
        <f>IF('Bilans stanja'!E48="","",'Bilans stanja'!E48)</f>
      </c>
      <c r="F48" s="29">
        <f>IF('Bilans stanja'!F48="","",'Bilans stanja'!F48)</f>
      </c>
      <c r="G48" s="29">
        <f>IF('Bilans stanja'!G48="","",'Bilans stanja'!G48)</f>
        <v>0</v>
      </c>
      <c r="H48" s="79">
        <f>IF('Bilans stanja'!H48="","",'Bilans stanja'!H48)</f>
      </c>
    </row>
    <row r="49" spans="1:8" ht="12.75">
      <c r="A49" s="155">
        <v>120</v>
      </c>
      <c r="B49" s="312" t="s">
        <v>103</v>
      </c>
      <c r="C49" s="313"/>
      <c r="D49" s="156">
        <v>35</v>
      </c>
      <c r="E49" s="158">
        <f>IF('Bilans stanja'!E49="","",'Bilans stanja'!E49)</f>
      </c>
      <c r="F49" s="158">
        <f>IF('Bilans stanja'!F49="","",'Bilans stanja'!F49)</f>
      </c>
      <c r="G49" s="158">
        <f>IF('Bilans stanja'!G49="","",'Bilans stanja'!G49)</f>
        <v>0</v>
      </c>
      <c r="H49" s="166">
        <f>IF('Bilans stanja'!H49="","",'Bilans stanja'!H49)</f>
      </c>
    </row>
    <row r="50" spans="1:8" ht="12.75">
      <c r="A50" s="16" t="s">
        <v>101</v>
      </c>
      <c r="B50" s="325" t="s">
        <v>104</v>
      </c>
      <c r="C50" s="326"/>
      <c r="D50" s="106">
        <v>36</v>
      </c>
      <c r="E50" s="29">
        <f>IF('Bilans stanja'!E50="","",'Bilans stanja'!E50)</f>
        <v>1415</v>
      </c>
      <c r="F50" s="29">
        <f>IF('Bilans stanja'!F50="","",'Bilans stanja'!F50)</f>
        <v>537</v>
      </c>
      <c r="G50" s="29">
        <f>IF('Bilans stanja'!G50="","",'Bilans stanja'!G50)</f>
        <v>878</v>
      </c>
      <c r="H50" s="79">
        <f>IF('Bilans stanja'!H50="","",'Bilans stanja'!H50)</f>
        <v>1514</v>
      </c>
    </row>
    <row r="51" spans="1:8" ht="12.75">
      <c r="A51" s="155" t="s">
        <v>105</v>
      </c>
      <c r="B51" s="312" t="s">
        <v>827</v>
      </c>
      <c r="C51" s="313"/>
      <c r="D51" s="156">
        <v>37</v>
      </c>
      <c r="E51" s="158">
        <f>IF('Bilans stanja'!E51="","",'Bilans stanja'!E51)</f>
      </c>
      <c r="F51" s="158">
        <f>IF('Bilans stanja'!F51="","",'Bilans stanja'!F51)</f>
      </c>
      <c r="G51" s="158">
        <f>IF('Bilans stanja'!G51="","",'Bilans stanja'!G51)</f>
        <v>0</v>
      </c>
      <c r="H51" s="166">
        <f>IF('Bilans stanja'!H51="","",'Bilans stanja'!H51)</f>
      </c>
    </row>
    <row r="52" spans="1:8" ht="12.75">
      <c r="A52" s="16" t="s">
        <v>106</v>
      </c>
      <c r="B52" s="325" t="s">
        <v>537</v>
      </c>
      <c r="C52" s="326"/>
      <c r="D52" s="106">
        <v>38</v>
      </c>
      <c r="E52" s="29">
        <f>IF('Bilans stanja'!E52="","",'Bilans stanja'!E52)</f>
        <v>2808516</v>
      </c>
      <c r="F52" s="29">
        <f>IF('Bilans stanja'!F52="","",'Bilans stanja'!F52)</f>
      </c>
      <c r="G52" s="29">
        <f>IF('Bilans stanja'!G52="","",'Bilans stanja'!G52)</f>
        <v>2808516</v>
      </c>
      <c r="H52" s="79">
        <f>IF('Bilans stanja'!H52="","",'Bilans stanja'!H52)</f>
        <v>2893349</v>
      </c>
    </row>
    <row r="53" spans="1:8" ht="22.5" customHeight="1">
      <c r="A53" s="155"/>
      <c r="B53" s="343" t="s">
        <v>107</v>
      </c>
      <c r="C53" s="344"/>
      <c r="D53" s="161">
        <v>39</v>
      </c>
      <c r="E53" s="162">
        <f>IF('Bilans stanja'!E53="","",'Bilans stanja'!E53)</f>
        <v>28783251</v>
      </c>
      <c r="F53" s="162">
        <f>IF('Bilans stanja'!F53="","",'Bilans stanja'!F53)</f>
        <v>8077183</v>
      </c>
      <c r="G53" s="162">
        <f>IF('Bilans stanja'!G53="","",'Bilans stanja'!G53)</f>
        <v>20706068</v>
      </c>
      <c r="H53" s="163">
        <f>IF('Bilans stanja'!H53="","",'Bilans stanja'!H53)</f>
        <v>15171967</v>
      </c>
    </row>
    <row r="54" spans="1:8" s="86" customFormat="1" ht="12.75">
      <c r="A54" s="16" t="s">
        <v>307</v>
      </c>
      <c r="B54" s="341" t="s">
        <v>17</v>
      </c>
      <c r="C54" s="342"/>
      <c r="D54" s="131">
        <v>40</v>
      </c>
      <c r="E54" s="108">
        <f>IF('Bilans stanja'!E54="","",'Bilans stanja'!E54)</f>
        <v>24731465</v>
      </c>
      <c r="F54" s="108">
        <f>IF('Bilans stanja'!F54="","",'Bilans stanja'!F54)</f>
        <v>8077183</v>
      </c>
      <c r="G54" s="108">
        <f>IF('Bilans stanja'!G54="","",'Bilans stanja'!G54)</f>
        <v>16654282</v>
      </c>
      <c r="H54" s="130">
        <f>IF('Bilans stanja'!H54="","",'Bilans stanja'!H54)</f>
        <v>14497465</v>
      </c>
    </row>
    <row r="55" spans="1:8" ht="12.75">
      <c r="A55" s="155" t="s">
        <v>538</v>
      </c>
      <c r="B55" s="316" t="s">
        <v>249</v>
      </c>
      <c r="C55" s="317"/>
      <c r="D55" s="156">
        <v>41</v>
      </c>
      <c r="E55" s="158">
        <f>IF('Bilans stanja'!E55="","",'Bilans stanja'!E55)</f>
      </c>
      <c r="F55" s="158">
        <f>IF('Bilans stanja'!F55="","",'Bilans stanja'!F55)</f>
      </c>
      <c r="G55" s="158">
        <f>IF('Bilans stanja'!G55="","",'Bilans stanja'!G55)</f>
        <v>0</v>
      </c>
      <c r="H55" s="166">
        <f>IF('Bilans stanja'!H55="","",'Bilans stanja'!H55)</f>
      </c>
    </row>
    <row r="56" spans="1:8" ht="12.75">
      <c r="A56" s="16" t="s">
        <v>539</v>
      </c>
      <c r="B56" s="339" t="s">
        <v>518</v>
      </c>
      <c r="C56" s="340"/>
      <c r="D56" s="106">
        <v>42</v>
      </c>
      <c r="E56" s="29">
        <f>IF('Bilans stanja'!E56="","",'Bilans stanja'!E56)</f>
        <v>17141329</v>
      </c>
      <c r="F56" s="29">
        <f>IF('Bilans stanja'!F56="","",'Bilans stanja'!F56)</f>
        <v>3829758</v>
      </c>
      <c r="G56" s="29">
        <f>IF('Bilans stanja'!G56="","",'Bilans stanja'!G56)</f>
        <v>13311571</v>
      </c>
      <c r="H56" s="79">
        <f>IF('Bilans stanja'!H56="","",'Bilans stanja'!H56)</f>
        <v>11463828</v>
      </c>
    </row>
    <row r="57" spans="1:8" ht="12.75">
      <c r="A57" s="155" t="s">
        <v>540</v>
      </c>
      <c r="B57" s="316" t="s">
        <v>519</v>
      </c>
      <c r="C57" s="317"/>
      <c r="D57" s="156">
        <v>43</v>
      </c>
      <c r="E57" s="158">
        <f>IF('Bilans stanja'!E57="","",'Bilans stanja'!E57)</f>
        <v>7284368</v>
      </c>
      <c r="F57" s="158">
        <f>IF('Bilans stanja'!F57="","",'Bilans stanja'!F57)</f>
        <v>4231168</v>
      </c>
      <c r="G57" s="158">
        <f>IF('Bilans stanja'!G57="","",'Bilans stanja'!G57)</f>
        <v>3053200</v>
      </c>
      <c r="H57" s="166">
        <f>IF('Bilans stanja'!H57="","",'Bilans stanja'!H57)</f>
        <v>2528191</v>
      </c>
    </row>
    <row r="58" spans="1:8" ht="12.75">
      <c r="A58" s="16" t="s">
        <v>552</v>
      </c>
      <c r="B58" s="339" t="s">
        <v>18</v>
      </c>
      <c r="C58" s="340"/>
      <c r="D58" s="106">
        <v>44</v>
      </c>
      <c r="E58" s="29">
        <f>IF('Bilans stanja'!E58="","",'Bilans stanja'!E58)</f>
      </c>
      <c r="F58" s="29">
        <f>IF('Bilans stanja'!F58="","",'Bilans stanja'!F58)</f>
      </c>
      <c r="G58" s="29">
        <f>IF('Bilans stanja'!G58="","",'Bilans stanja'!G58)</f>
        <v>0</v>
      </c>
      <c r="H58" s="79">
        <f>IF('Bilans stanja'!H58="","",'Bilans stanja'!H58)</f>
        <v>43406</v>
      </c>
    </row>
    <row r="59" spans="1:8" ht="12.75">
      <c r="A59" s="155" t="s">
        <v>553</v>
      </c>
      <c r="B59" s="316" t="s">
        <v>108</v>
      </c>
      <c r="C59" s="317"/>
      <c r="D59" s="156">
        <v>45</v>
      </c>
      <c r="E59" s="158">
        <f>IF('Bilans stanja'!E59="","",'Bilans stanja'!E59)</f>
        <v>305768</v>
      </c>
      <c r="F59" s="158">
        <f>IF('Bilans stanja'!F59="","",'Bilans stanja'!F59)</f>
        <v>16257</v>
      </c>
      <c r="G59" s="158">
        <f>IF('Bilans stanja'!G59="","",'Bilans stanja'!G59)</f>
        <v>289511</v>
      </c>
      <c r="H59" s="166">
        <f>IF('Bilans stanja'!H59="","",'Bilans stanja'!H59)</f>
        <v>462040</v>
      </c>
    </row>
    <row r="60" spans="1:8" ht="12.75">
      <c r="A60" s="16">
        <v>23</v>
      </c>
      <c r="B60" s="325" t="s">
        <v>109</v>
      </c>
      <c r="C60" s="326"/>
      <c r="D60" s="106">
        <v>46</v>
      </c>
      <c r="E60" s="29">
        <f>IF('Bilans stanja'!E60="","",'Bilans stanja'!E60)</f>
        <v>0</v>
      </c>
      <c r="F60" s="29">
        <f>IF('Bilans stanja'!F60="","",'Bilans stanja'!F60)</f>
        <v>0</v>
      </c>
      <c r="G60" s="29">
        <f>IF('Bilans stanja'!G60="","",'Bilans stanja'!G60)</f>
        <v>0</v>
      </c>
      <c r="H60" s="79">
        <f>IF('Bilans stanja'!H60="","",'Bilans stanja'!H60)</f>
        <v>0</v>
      </c>
    </row>
    <row r="61" spans="1:8" ht="12.75">
      <c r="A61" s="155" t="s">
        <v>541</v>
      </c>
      <c r="B61" s="316" t="s">
        <v>110</v>
      </c>
      <c r="C61" s="317"/>
      <c r="D61" s="156">
        <v>47</v>
      </c>
      <c r="E61" s="182">
        <f>IF('Bilans stanja'!E61="","",'Bilans stanja'!E61)</f>
      </c>
      <c r="F61" s="182">
        <f>IF('Bilans stanja'!F61="","",'Bilans stanja'!F61)</f>
      </c>
      <c r="G61" s="158">
        <f>IF('Bilans stanja'!G61="","",'Bilans stanja'!G61)</f>
        <v>0</v>
      </c>
      <c r="H61" s="202">
        <f>IF('Bilans stanja'!H61="","",'Bilans stanja'!H61)</f>
      </c>
    </row>
    <row r="62" spans="1:8" ht="12.75">
      <c r="A62" s="16" t="s">
        <v>542</v>
      </c>
      <c r="B62" s="339" t="s">
        <v>111</v>
      </c>
      <c r="C62" s="340"/>
      <c r="D62" s="107">
        <v>48</v>
      </c>
      <c r="E62" s="29">
        <f>IF('Bilans stanja'!E62="","",'Bilans stanja'!E62)</f>
      </c>
      <c r="F62" s="29">
        <f>IF('Bilans stanja'!F62="","",'Bilans stanja'!F62)</f>
      </c>
      <c r="G62" s="29">
        <f>IF('Bilans stanja'!G62="","",'Bilans stanja'!G62)</f>
        <v>0</v>
      </c>
      <c r="H62" s="79">
        <f>IF('Bilans stanja'!H62="","",'Bilans stanja'!H62)</f>
      </c>
    </row>
    <row r="63" spans="1:8" ht="12.75">
      <c r="A63" s="160" t="s">
        <v>543</v>
      </c>
      <c r="B63" s="316" t="s">
        <v>867</v>
      </c>
      <c r="C63" s="317"/>
      <c r="D63" s="156">
        <v>49</v>
      </c>
      <c r="E63" s="158">
        <f>IF('Bilans stanja'!E63="","",'Bilans stanja'!E63)</f>
      </c>
      <c r="F63" s="158">
        <f>IF('Bilans stanja'!F63="","",'Bilans stanja'!F63)</f>
      </c>
      <c r="G63" s="158">
        <f>IF('Bilans stanja'!G63="","",'Bilans stanja'!G63)</f>
        <v>0</v>
      </c>
      <c r="H63" s="166">
        <f>IF('Bilans stanja'!H63="","",'Bilans stanja'!H63)</f>
      </c>
    </row>
    <row r="64" spans="1:8" ht="12.75">
      <c r="A64" s="16" t="s">
        <v>113</v>
      </c>
      <c r="B64" s="339" t="s">
        <v>112</v>
      </c>
      <c r="C64" s="340"/>
      <c r="D64" s="106">
        <v>50</v>
      </c>
      <c r="E64" s="29">
        <f>IF('Bilans stanja'!E64="","",'Bilans stanja'!E64)</f>
      </c>
      <c r="F64" s="29">
        <f>IF('Bilans stanja'!F64="","",'Bilans stanja'!F64)</f>
      </c>
      <c r="G64" s="29">
        <f>IF('Bilans stanja'!G64="","",'Bilans stanja'!G64)</f>
        <v>0</v>
      </c>
      <c r="H64" s="79">
        <f>IF('Bilans stanja'!H64="","",'Bilans stanja'!H64)</f>
      </c>
    </row>
    <row r="65" spans="1:8" ht="12.75">
      <c r="A65" s="155" t="s">
        <v>544</v>
      </c>
      <c r="B65" s="316" t="s">
        <v>114</v>
      </c>
      <c r="C65" s="317"/>
      <c r="D65" s="156">
        <v>51</v>
      </c>
      <c r="E65" s="158">
        <f>IF('Bilans stanja'!E65="","",'Bilans stanja'!E65)</f>
      </c>
      <c r="F65" s="158">
        <f>IF('Bilans stanja'!F65="","",'Bilans stanja'!F65)</f>
      </c>
      <c r="G65" s="158">
        <f>IF('Bilans stanja'!G65="","",'Bilans stanja'!G65)</f>
        <v>0</v>
      </c>
      <c r="H65" s="166">
        <f>IF('Bilans stanja'!H65="","",'Bilans stanja'!H65)</f>
      </c>
    </row>
    <row r="66" spans="1:8" ht="12.75">
      <c r="A66" s="16" t="s">
        <v>545</v>
      </c>
      <c r="B66" s="339" t="s">
        <v>828</v>
      </c>
      <c r="C66" s="340"/>
      <c r="D66" s="106">
        <v>52</v>
      </c>
      <c r="E66" s="29">
        <f>IF('Bilans stanja'!E66="","",'Bilans stanja'!E66)</f>
      </c>
      <c r="F66" s="29">
        <f>IF('Bilans stanja'!F66="","",'Bilans stanja'!F66)</f>
      </c>
      <c r="G66" s="29">
        <f>IF('Bilans stanja'!G66="","",'Bilans stanja'!G66)</f>
        <v>0</v>
      </c>
      <c r="H66" s="79">
        <f>IF('Bilans stanja'!H66="","",'Bilans stanja'!H66)</f>
      </c>
    </row>
    <row r="67" spans="1:8" ht="22.5" customHeight="1">
      <c r="A67" s="155">
        <v>237</v>
      </c>
      <c r="B67" s="316" t="s">
        <v>868</v>
      </c>
      <c r="C67" s="317"/>
      <c r="D67" s="156">
        <v>53</v>
      </c>
      <c r="E67" s="158">
        <f>IF('Bilans stanja'!E67="","",'Bilans stanja'!E67)</f>
      </c>
      <c r="F67" s="158">
        <f>IF('Bilans stanja'!F67="","",'Bilans stanja'!F67)</f>
      </c>
      <c r="G67" s="158">
        <f>IF('Bilans stanja'!G67="","",'Bilans stanja'!G67)</f>
        <v>0</v>
      </c>
      <c r="H67" s="166">
        <f>IF('Bilans stanja'!H67="","",'Bilans stanja'!H67)</f>
      </c>
    </row>
    <row r="68" spans="1:8" ht="12.75">
      <c r="A68" s="16" t="s">
        <v>546</v>
      </c>
      <c r="B68" s="339" t="s">
        <v>19</v>
      </c>
      <c r="C68" s="340"/>
      <c r="D68" s="106">
        <v>54</v>
      </c>
      <c r="E68" s="29">
        <f>IF('Bilans stanja'!E68="","",'Bilans stanja'!E68)</f>
      </c>
      <c r="F68" s="29">
        <f>IF('Bilans stanja'!F68="","",'Bilans stanja'!F68)</f>
      </c>
      <c r="G68" s="29">
        <f>IF('Bilans stanja'!G68="","",'Bilans stanja'!G68)</f>
        <v>0</v>
      </c>
      <c r="H68" s="79">
        <f>IF('Bilans stanja'!H68="","",'Bilans stanja'!H68)</f>
      </c>
    </row>
    <row r="69" spans="1:8" ht="12.75">
      <c r="A69" s="155">
        <v>24</v>
      </c>
      <c r="B69" s="312" t="s">
        <v>809</v>
      </c>
      <c r="C69" s="313"/>
      <c r="D69" s="156">
        <v>55</v>
      </c>
      <c r="E69" s="158">
        <f>IF('Bilans stanja'!E69="","",'Bilans stanja'!E69)</f>
        <v>1621432</v>
      </c>
      <c r="F69" s="158">
        <f>IF('Bilans stanja'!F69="","",'Bilans stanja'!F69)</f>
        <v>0</v>
      </c>
      <c r="G69" s="158">
        <f>IF('Bilans stanja'!G69="","",'Bilans stanja'!G69)</f>
        <v>1621432</v>
      </c>
      <c r="H69" s="166">
        <f>IF('Bilans stanja'!H69="","",'Bilans stanja'!H69)</f>
        <v>360266</v>
      </c>
    </row>
    <row r="70" spans="1:8" ht="12.75">
      <c r="A70" s="17">
        <v>240</v>
      </c>
      <c r="B70" s="339" t="s">
        <v>115</v>
      </c>
      <c r="C70" s="340"/>
      <c r="D70" s="106">
        <v>56</v>
      </c>
      <c r="E70" s="29">
        <f>IF('Bilans stanja'!E70="","",'Bilans stanja'!E70)</f>
      </c>
      <c r="F70" s="29">
        <f>IF('Bilans stanja'!F70="","",'Bilans stanja'!F70)</f>
      </c>
      <c r="G70" s="29">
        <f>IF('Bilans stanja'!G70="","",'Bilans stanja'!G70)</f>
        <v>0</v>
      </c>
      <c r="H70" s="79">
        <f>IF('Bilans stanja'!H70="","",'Bilans stanja'!H70)</f>
      </c>
    </row>
    <row r="71" spans="1:8" ht="12.75">
      <c r="A71" s="155" t="s">
        <v>547</v>
      </c>
      <c r="B71" s="316" t="s">
        <v>20</v>
      </c>
      <c r="C71" s="317"/>
      <c r="D71" s="156">
        <v>57</v>
      </c>
      <c r="E71" s="158">
        <f>IF('Bilans stanja'!E71="","",'Bilans stanja'!E71)</f>
        <v>1621432</v>
      </c>
      <c r="F71" s="158">
        <f>IF('Bilans stanja'!F71="","",'Bilans stanja'!F71)</f>
      </c>
      <c r="G71" s="158">
        <f>IF('Bilans stanja'!G71="","",'Bilans stanja'!G71)</f>
        <v>1621432</v>
      </c>
      <c r="H71" s="166">
        <f>IF('Bilans stanja'!H71="","",'Bilans stanja'!H71)</f>
        <v>360266</v>
      </c>
    </row>
    <row r="72" spans="1:8" ht="12.75">
      <c r="A72" s="16" t="s">
        <v>549</v>
      </c>
      <c r="B72" s="325" t="s">
        <v>116</v>
      </c>
      <c r="C72" s="326"/>
      <c r="D72" s="106">
        <v>58</v>
      </c>
      <c r="E72" s="29">
        <f>IF('Bilans stanja'!E72="","",'Bilans stanja'!E72)</f>
      </c>
      <c r="F72" s="29">
        <f>IF('Bilans stanja'!F72="","",'Bilans stanja'!F72)</f>
      </c>
      <c r="G72" s="29">
        <f>IF('Bilans stanja'!G72="","",'Bilans stanja'!G72)</f>
        <v>0</v>
      </c>
      <c r="H72" s="79">
        <f>IF('Bilans stanja'!H72="","",'Bilans stanja'!H72)</f>
      </c>
    </row>
    <row r="73" spans="1:8" ht="21">
      <c r="A73" s="160" t="s">
        <v>550</v>
      </c>
      <c r="B73" s="312" t="s">
        <v>520</v>
      </c>
      <c r="C73" s="313"/>
      <c r="D73" s="156">
        <v>59</v>
      </c>
      <c r="E73" s="158">
        <f>IF('Bilans stanja'!E73="","",'Bilans stanja'!E73)</f>
        <v>2430354</v>
      </c>
      <c r="F73" s="158">
        <f>IF('Bilans stanja'!F73="","",'Bilans stanja'!F73)</f>
      </c>
      <c r="G73" s="158">
        <f>IF('Bilans stanja'!G73="","",'Bilans stanja'!G73)</f>
        <v>2430354</v>
      </c>
      <c r="H73" s="166">
        <f>IF('Bilans stanja'!H73="","",'Bilans stanja'!H73)</f>
        <v>314236</v>
      </c>
    </row>
    <row r="74" spans="1:8" ht="12.75">
      <c r="A74" s="16">
        <v>288</v>
      </c>
      <c r="B74" s="314" t="s">
        <v>871</v>
      </c>
      <c r="C74" s="315"/>
      <c r="D74" s="131">
        <v>60</v>
      </c>
      <c r="E74" s="110">
        <f>IF('Bilans stanja'!E74="","",'Bilans stanja'!E74)</f>
      </c>
      <c r="F74" s="110">
        <f>IF('Bilans stanja'!F74="","",'Bilans stanja'!F74)</f>
      </c>
      <c r="G74" s="110">
        <f>IF('Bilans stanja'!G74="","",'Bilans stanja'!G74)</f>
        <v>0</v>
      </c>
      <c r="H74" s="112">
        <f>IF('Bilans stanja'!H74="","",'Bilans stanja'!H74)</f>
      </c>
    </row>
    <row r="75" spans="1:8" ht="12.75">
      <c r="A75" s="155">
        <v>29</v>
      </c>
      <c r="B75" s="301" t="s">
        <v>657</v>
      </c>
      <c r="C75" s="302"/>
      <c r="D75" s="161">
        <v>61</v>
      </c>
      <c r="E75" s="162">
        <f>IF('Bilans stanja'!E75="","",'Bilans stanja'!E75)</f>
      </c>
      <c r="F75" s="162">
        <f>IF('Bilans stanja'!F75="","",'Bilans stanja'!F75)</f>
      </c>
      <c r="G75" s="162">
        <f>IF('Bilans stanja'!G75="","",'Bilans stanja'!G75)</f>
        <v>0</v>
      </c>
      <c r="H75" s="163">
        <f>IF('Bilans stanja'!H75="","",'Bilans stanja'!H75)</f>
      </c>
    </row>
    <row r="76" spans="1:8" ht="12.75">
      <c r="A76" s="17"/>
      <c r="B76" s="332" t="s">
        <v>658</v>
      </c>
      <c r="C76" s="306"/>
      <c r="D76" s="131">
        <v>62</v>
      </c>
      <c r="E76" s="110">
        <f>IF('Bilans stanja'!E76="","",'Bilans stanja'!E76)</f>
        <v>2059653500</v>
      </c>
      <c r="F76" s="110">
        <f>IF('Bilans stanja'!F76="","",'Bilans stanja'!F76)</f>
        <v>1685758236</v>
      </c>
      <c r="G76" s="110">
        <f>IF('Bilans stanja'!G76="","",'Bilans stanja'!G76)</f>
        <v>373895264</v>
      </c>
      <c r="H76" s="112">
        <f>IF('Bilans stanja'!H76="","",'Bilans stanja'!H76)</f>
        <v>367447463</v>
      </c>
    </row>
    <row r="77" spans="1:8" ht="12.75">
      <c r="A77" s="155" t="s">
        <v>551</v>
      </c>
      <c r="B77" s="301" t="s">
        <v>659</v>
      </c>
      <c r="C77" s="302"/>
      <c r="D77" s="161">
        <v>63</v>
      </c>
      <c r="E77" s="162">
        <f>IF('Bilans stanja'!E77="","",'Bilans stanja'!E77)</f>
        <v>198912826</v>
      </c>
      <c r="F77" s="162">
        <f>IF('Bilans stanja'!F77="","",'Bilans stanja'!F77)</f>
        <v>1522594</v>
      </c>
      <c r="G77" s="162">
        <f>IF('Bilans stanja'!G77="","",'Bilans stanja'!G77)</f>
        <v>197390232</v>
      </c>
      <c r="H77" s="163">
        <f>IF('Bilans stanja'!H77="","",'Bilans stanja'!H77)</f>
        <v>131750844</v>
      </c>
    </row>
    <row r="78" spans="1:8" ht="12.75">
      <c r="A78" s="18"/>
      <c r="B78" s="337" t="s">
        <v>660</v>
      </c>
      <c r="C78" s="338"/>
      <c r="D78" s="134">
        <v>64</v>
      </c>
      <c r="E78" s="113">
        <f>IF('Bilans stanja'!E78="","",'Bilans stanja'!E78)</f>
        <v>2258566326</v>
      </c>
      <c r="F78" s="113">
        <f>IF('Bilans stanja'!F78="","",'Bilans stanja'!F78)</f>
        <v>1687280830</v>
      </c>
      <c r="G78" s="113">
        <f>IF('Bilans stanja'!G78="","",'Bilans stanja'!G78)</f>
        <v>571285496</v>
      </c>
      <c r="H78" s="114">
        <f>IF('Bilans stanja'!H78="","",'Bilans stanja'!H78)</f>
        <v>499198307</v>
      </c>
    </row>
    <row r="79" spans="1:8" ht="12.75">
      <c r="A79" s="372"/>
      <c r="B79" s="372"/>
      <c r="C79" s="372"/>
      <c r="D79" s="372"/>
      <c r="E79" s="372"/>
      <c r="F79" s="372"/>
      <c r="G79" s="372"/>
      <c r="H79" s="372"/>
    </row>
    <row r="80" spans="1:8" ht="12.75">
      <c r="A80" s="122"/>
      <c r="B80" s="119" t="s">
        <v>250</v>
      </c>
      <c r="C80" s="119"/>
      <c r="D80" s="119"/>
      <c r="E80" s="119"/>
      <c r="F80" s="119"/>
      <c r="G80" s="119"/>
      <c r="H80" s="123"/>
    </row>
    <row r="81" spans="1:8" ht="12.75">
      <c r="A81" s="160"/>
      <c r="B81" s="301" t="s">
        <v>21</v>
      </c>
      <c r="C81" s="302"/>
      <c r="D81" s="169">
        <v>101</v>
      </c>
      <c r="E81" s="319">
        <f>IF('Bilans stanja'!E81="","",'Bilans stanja'!E81)</f>
        <v>234239553</v>
      </c>
      <c r="F81" s="331"/>
      <c r="G81" s="319">
        <f>IF('Bilans stanja'!G81="","",'Bilans stanja'!G81)</f>
        <v>245825150</v>
      </c>
      <c r="H81" s="320"/>
    </row>
    <row r="82" spans="1:8" ht="12.75">
      <c r="A82" s="17"/>
      <c r="B82" s="314" t="s">
        <v>22</v>
      </c>
      <c r="C82" s="315"/>
      <c r="D82" s="135">
        <v>102</v>
      </c>
      <c r="E82" s="299">
        <f>IF('Bilans stanja'!E82="","",'Bilans stanja'!E82)</f>
        <v>245305786</v>
      </c>
      <c r="F82" s="296"/>
      <c r="G82" s="299">
        <f>IF('Bilans stanja'!G82="","",'Bilans stanja'!G82)</f>
        <v>245305786</v>
      </c>
      <c r="H82" s="300"/>
    </row>
    <row r="83" spans="1:8" ht="12.75" customHeight="1">
      <c r="A83" s="160">
        <v>30</v>
      </c>
      <c r="B83" s="312" t="s">
        <v>117</v>
      </c>
      <c r="C83" s="313"/>
      <c r="D83" s="170">
        <v>103</v>
      </c>
      <c r="E83" s="297">
        <f>IF('Bilans stanja'!E83="","",'Bilans stanja'!E83)</f>
        <v>245305786</v>
      </c>
      <c r="F83" s="362"/>
      <c r="G83" s="297">
        <f>IF('Bilans stanja'!G83="","",'Bilans stanja'!G83)</f>
        <v>245305786</v>
      </c>
      <c r="H83" s="298"/>
    </row>
    <row r="84" spans="1:8" ht="12.75" customHeight="1">
      <c r="A84" s="17">
        <v>300</v>
      </c>
      <c r="B84" s="325" t="s">
        <v>869</v>
      </c>
      <c r="C84" s="326"/>
      <c r="D84" s="12">
        <v>104</v>
      </c>
      <c r="E84" s="303">
        <f>IF('Bilans stanja'!E84="","",'Bilans stanja'!E84)</f>
      </c>
      <c r="F84" s="365"/>
      <c r="G84" s="303">
        <f>IF('Bilans stanja'!G84="","",'Bilans stanja'!G84)</f>
      </c>
      <c r="H84" s="304"/>
    </row>
    <row r="85" spans="1:8" ht="12.75" customHeight="1">
      <c r="A85" s="160">
        <v>302</v>
      </c>
      <c r="B85" s="312" t="s">
        <v>870</v>
      </c>
      <c r="C85" s="313"/>
      <c r="D85" s="170">
        <v>105</v>
      </c>
      <c r="E85" s="297">
        <f>IF('Bilans stanja'!E85="","",'Bilans stanja'!E85)</f>
      </c>
      <c r="F85" s="362"/>
      <c r="G85" s="297">
        <f>IF('Bilans stanja'!G85="","",'Bilans stanja'!G85)</f>
      </c>
      <c r="H85" s="298"/>
    </row>
    <row r="86" spans="1:8" ht="12.75">
      <c r="A86" s="17">
        <v>303</v>
      </c>
      <c r="B86" s="325" t="s">
        <v>872</v>
      </c>
      <c r="C86" s="326"/>
      <c r="D86" s="12">
        <v>106</v>
      </c>
      <c r="E86" s="303">
        <f>IF('Bilans stanja'!E86="","",'Bilans stanja'!E86)</f>
      </c>
      <c r="F86" s="365"/>
      <c r="G86" s="303">
        <f>IF('Bilans stanja'!G86="","",'Bilans stanja'!G86)</f>
      </c>
      <c r="H86" s="304"/>
    </row>
    <row r="87" spans="1:8" ht="12.75" customHeight="1">
      <c r="A87" s="160">
        <v>304</v>
      </c>
      <c r="B87" s="312" t="s">
        <v>118</v>
      </c>
      <c r="C87" s="313"/>
      <c r="D87" s="170">
        <v>107</v>
      </c>
      <c r="E87" s="297">
        <f>IF('Bilans stanja'!E87="","",'Bilans stanja'!E87)</f>
      </c>
      <c r="F87" s="362"/>
      <c r="G87" s="297">
        <f>IF('Bilans stanja'!G87="","",'Bilans stanja'!G87)</f>
      </c>
      <c r="H87" s="298"/>
    </row>
    <row r="88" spans="1:8" ht="12.75" customHeight="1">
      <c r="A88" s="17">
        <v>305</v>
      </c>
      <c r="B88" s="325" t="s">
        <v>23</v>
      </c>
      <c r="C88" s="326"/>
      <c r="D88" s="12">
        <v>108</v>
      </c>
      <c r="E88" s="303">
        <f>IF('Bilans stanja'!E88="","",'Bilans stanja'!E88)</f>
      </c>
      <c r="F88" s="365"/>
      <c r="G88" s="303">
        <f>IF('Bilans stanja'!G88="","",'Bilans stanja'!G88)</f>
      </c>
      <c r="H88" s="304"/>
    </row>
    <row r="89" spans="1:8" ht="12.75">
      <c r="A89" s="160">
        <v>306</v>
      </c>
      <c r="B89" s="343" t="s">
        <v>119</v>
      </c>
      <c r="C89" s="344"/>
      <c r="D89" s="169">
        <v>109</v>
      </c>
      <c r="E89" s="319">
        <f>IF('Bilans stanja'!E89="","",'Bilans stanja'!E89)</f>
      </c>
      <c r="F89" s="331"/>
      <c r="G89" s="319">
        <f>IF('Bilans stanja'!G89="","",'Bilans stanja'!G89)</f>
      </c>
      <c r="H89" s="320"/>
    </row>
    <row r="90" spans="1:8" ht="12.75">
      <c r="A90" s="17">
        <v>31</v>
      </c>
      <c r="B90" s="314" t="s">
        <v>24</v>
      </c>
      <c r="C90" s="315"/>
      <c r="D90" s="135">
        <v>110</v>
      </c>
      <c r="E90" s="299">
        <f>IF('Bilans stanja'!E90="","",'Bilans stanja'!E90)</f>
      </c>
      <c r="F90" s="296"/>
      <c r="G90" s="299">
        <f>IF('Bilans stanja'!G90="","",'Bilans stanja'!G90)</f>
      </c>
      <c r="H90" s="300"/>
    </row>
    <row r="91" spans="1:8" ht="12.75">
      <c r="A91" s="160">
        <v>320</v>
      </c>
      <c r="B91" s="343" t="s">
        <v>120</v>
      </c>
      <c r="C91" s="344"/>
      <c r="D91" s="169">
        <v>111</v>
      </c>
      <c r="E91" s="319">
        <f>IF('Bilans stanja'!E91="","",'Bilans stanja'!E91)</f>
        <v>0</v>
      </c>
      <c r="F91" s="331"/>
      <c r="G91" s="319">
        <f>IF('Bilans stanja'!G91="","",'Bilans stanja'!G91)</f>
        <v>0</v>
      </c>
      <c r="H91" s="320"/>
    </row>
    <row r="92" spans="1:8" ht="12.75" customHeight="1">
      <c r="A92" s="17" t="s">
        <v>27</v>
      </c>
      <c r="B92" s="325" t="s">
        <v>251</v>
      </c>
      <c r="C92" s="326"/>
      <c r="D92" s="12">
        <v>112</v>
      </c>
      <c r="E92" s="303">
        <f>IF('Bilans stanja'!E92="","",'Bilans stanja'!E92)</f>
      </c>
      <c r="F92" s="365"/>
      <c r="G92" s="303">
        <f>IF('Bilans stanja'!G92="","",'Bilans stanja'!G92)</f>
      </c>
      <c r="H92" s="304"/>
    </row>
    <row r="93" spans="1:8" ht="12.75" customHeight="1">
      <c r="A93" s="160">
        <v>321</v>
      </c>
      <c r="B93" s="312" t="s">
        <v>25</v>
      </c>
      <c r="C93" s="313"/>
      <c r="D93" s="170">
        <v>113</v>
      </c>
      <c r="E93" s="297">
        <f>IF('Bilans stanja'!E93="","",'Bilans stanja'!E93)</f>
      </c>
      <c r="F93" s="362"/>
      <c r="G93" s="297">
        <f>IF('Bilans stanja'!G93="","",'Bilans stanja'!G93)</f>
      </c>
      <c r="H93" s="298"/>
    </row>
    <row r="94" spans="1:8" ht="12.75">
      <c r="A94" s="17">
        <v>322</v>
      </c>
      <c r="B94" s="314" t="s">
        <v>121</v>
      </c>
      <c r="C94" s="315"/>
      <c r="D94" s="135">
        <v>114</v>
      </c>
      <c r="E94" s="299">
        <f>IF('Bilans stanja'!E94="","",'Bilans stanja'!E94)</f>
        <v>148540567</v>
      </c>
      <c r="F94" s="296"/>
      <c r="G94" s="299">
        <f>IF('Bilans stanja'!G94="","",'Bilans stanja'!G94)</f>
        <v>148540567</v>
      </c>
      <c r="H94" s="300"/>
    </row>
    <row r="95" spans="1:8" ht="22.5" customHeight="1">
      <c r="A95" s="160" t="s">
        <v>26</v>
      </c>
      <c r="B95" s="343" t="s">
        <v>122</v>
      </c>
      <c r="C95" s="344"/>
      <c r="D95" s="169">
        <v>115</v>
      </c>
      <c r="E95" s="319">
        <f>IF('Bilans stanja'!E95="","",'Bilans stanja'!E95)</f>
      </c>
      <c r="F95" s="331"/>
      <c r="G95" s="319">
        <f>IF('Bilans stanja'!G95="","",'Bilans stanja'!G95)</f>
      </c>
      <c r="H95" s="320"/>
    </row>
    <row r="96" spans="1:8" ht="22.5" customHeight="1">
      <c r="A96" s="17">
        <v>332</v>
      </c>
      <c r="B96" s="314" t="s">
        <v>123</v>
      </c>
      <c r="C96" s="315"/>
      <c r="D96" s="135">
        <v>116</v>
      </c>
      <c r="E96" s="299">
        <f>IF('Bilans stanja'!E96="","",'Bilans stanja'!E96)</f>
      </c>
      <c r="F96" s="296"/>
      <c r="G96" s="299">
        <f>IF('Bilans stanja'!G96="","",'Bilans stanja'!G96)</f>
      </c>
      <c r="H96" s="300"/>
    </row>
    <row r="97" spans="1:8" ht="12.75">
      <c r="A97" s="160">
        <v>333</v>
      </c>
      <c r="B97" s="343" t="s">
        <v>722</v>
      </c>
      <c r="C97" s="344"/>
      <c r="D97" s="169">
        <v>117</v>
      </c>
      <c r="E97" s="319">
        <f>IF('Bilans stanja'!E97="","",'Bilans stanja'!E97)</f>
        <v>0</v>
      </c>
      <c r="F97" s="331"/>
      <c r="G97" s="319">
        <f>IF('Bilans stanja'!G97="","",'Bilans stanja'!G97)</f>
        <v>0</v>
      </c>
      <c r="H97" s="320"/>
    </row>
    <row r="98" spans="1:8" ht="12.75" customHeight="1">
      <c r="A98" s="17">
        <v>34</v>
      </c>
      <c r="B98" s="325" t="s">
        <v>873</v>
      </c>
      <c r="C98" s="326"/>
      <c r="D98" s="12">
        <v>118</v>
      </c>
      <c r="E98" s="303">
        <f>IF('Bilans stanja'!E98="","",'Bilans stanja'!E98)</f>
      </c>
      <c r="F98" s="365"/>
      <c r="G98" s="303">
        <f>IF('Bilans stanja'!G98="","",'Bilans stanja'!G98)</f>
      </c>
      <c r="H98" s="304"/>
    </row>
    <row r="99" spans="1:8" ht="12.75" customHeight="1">
      <c r="A99" s="160">
        <v>340</v>
      </c>
      <c r="B99" s="312" t="s">
        <v>124</v>
      </c>
      <c r="C99" s="313"/>
      <c r="D99" s="170">
        <v>119</v>
      </c>
      <c r="E99" s="297">
        <f>IF('Bilans stanja'!E99="","",'Bilans stanja'!E99)</f>
      </c>
      <c r="F99" s="362"/>
      <c r="G99" s="297">
        <f>IF('Bilans stanja'!G99="","",'Bilans stanja'!G99)</f>
      </c>
      <c r="H99" s="298"/>
    </row>
    <row r="100" spans="1:8" ht="12.75" customHeight="1">
      <c r="A100" s="17">
        <v>341</v>
      </c>
      <c r="B100" s="325" t="s">
        <v>57</v>
      </c>
      <c r="C100" s="326"/>
      <c r="D100" s="12">
        <v>120</v>
      </c>
      <c r="E100" s="303">
        <f>IF('Bilans stanja'!E100="","",'Bilans stanja'!E100)</f>
      </c>
      <c r="F100" s="365"/>
      <c r="G100" s="303">
        <f>IF('Bilans stanja'!G100="","",'Bilans stanja'!G100)</f>
      </c>
      <c r="H100" s="304"/>
    </row>
    <row r="101" spans="1:8" ht="12.75" customHeight="1">
      <c r="A101" s="160">
        <v>342</v>
      </c>
      <c r="B101" s="312" t="s">
        <v>874</v>
      </c>
      <c r="C101" s="313"/>
      <c r="D101" s="170">
        <v>121</v>
      </c>
      <c r="E101" s="297">
        <f>IF('Bilans stanja'!E101="","",'Bilans stanja'!E101)</f>
      </c>
      <c r="F101" s="362"/>
      <c r="G101" s="297">
        <f>IF('Bilans stanja'!G101="","",'Bilans stanja'!G101)</f>
      </c>
      <c r="H101" s="298"/>
    </row>
    <row r="102" spans="1:8" ht="12.75">
      <c r="A102" s="17">
        <v>343</v>
      </c>
      <c r="B102" s="314" t="s">
        <v>28</v>
      </c>
      <c r="C102" s="315"/>
      <c r="D102" s="135">
        <v>122</v>
      </c>
      <c r="E102" s="299">
        <f>IF('Bilans stanja'!E102="","",'Bilans stanja'!E102)</f>
        <v>159606800</v>
      </c>
      <c r="F102" s="296"/>
      <c r="G102" s="299">
        <f>IF('Bilans stanja'!G102="","",'Bilans stanja'!G102)</f>
        <v>148021203</v>
      </c>
      <c r="H102" s="300"/>
    </row>
    <row r="103" spans="1:8" ht="12.75" customHeight="1">
      <c r="A103" s="160">
        <v>35</v>
      </c>
      <c r="B103" s="312" t="s">
        <v>829</v>
      </c>
      <c r="C103" s="313"/>
      <c r="D103" s="170">
        <v>123</v>
      </c>
      <c r="E103" s="297">
        <f>IF('Bilans stanja'!E103="","",'Bilans stanja'!E103)</f>
        <v>148021203</v>
      </c>
      <c r="F103" s="362"/>
      <c r="G103" s="297">
        <f>IF('Bilans stanja'!G103="","",'Bilans stanja'!G103)</f>
        <v>121514148</v>
      </c>
      <c r="H103" s="298"/>
    </row>
    <row r="104" spans="1:8" ht="12.75" customHeight="1">
      <c r="A104" s="17">
        <v>350</v>
      </c>
      <c r="B104" s="325" t="s">
        <v>830</v>
      </c>
      <c r="C104" s="326"/>
      <c r="D104" s="12">
        <v>124</v>
      </c>
      <c r="E104" s="303">
        <f>IF('Bilans stanja'!E104="","",'Bilans stanja'!E104)</f>
        <v>11585597</v>
      </c>
      <c r="F104" s="365"/>
      <c r="G104" s="303">
        <f>IF('Bilans stanja'!G104="","",'Bilans stanja'!G104)</f>
        <v>26507055</v>
      </c>
      <c r="H104" s="304"/>
    </row>
    <row r="105" spans="1:8" ht="12.75">
      <c r="A105" s="160">
        <v>351</v>
      </c>
      <c r="B105" s="301" t="s">
        <v>29</v>
      </c>
      <c r="C105" s="302"/>
      <c r="D105" s="169">
        <v>125</v>
      </c>
      <c r="E105" s="319">
        <f>IF('Bilans stanja'!E105="","",'Bilans stanja'!E105)</f>
        <v>7963919</v>
      </c>
      <c r="F105" s="331"/>
      <c r="G105" s="319">
        <f>IF('Bilans stanja'!G105="","",'Bilans stanja'!G105)</f>
        <v>8149719</v>
      </c>
      <c r="H105" s="320"/>
    </row>
    <row r="106" spans="1:8" ht="12.75" customHeight="1">
      <c r="A106" s="17">
        <v>40</v>
      </c>
      <c r="B106" s="325" t="s">
        <v>521</v>
      </c>
      <c r="C106" s="326"/>
      <c r="D106" s="12">
        <v>126</v>
      </c>
      <c r="E106" s="303">
        <f>IF('Bilans stanja'!E106="","",'Bilans stanja'!E106)</f>
      </c>
      <c r="F106" s="365"/>
      <c r="G106" s="303">
        <f>IF('Bilans stanja'!G106="","",'Bilans stanja'!G106)</f>
      </c>
      <c r="H106" s="304"/>
    </row>
    <row r="107" spans="1:8" ht="12.75" customHeight="1">
      <c r="A107" s="160">
        <v>400</v>
      </c>
      <c r="B107" s="312" t="s">
        <v>522</v>
      </c>
      <c r="C107" s="313"/>
      <c r="D107" s="170">
        <v>127</v>
      </c>
      <c r="E107" s="297">
        <f>IF('Bilans stanja'!E107="","",'Bilans stanja'!E107)</f>
      </c>
      <c r="F107" s="362"/>
      <c r="G107" s="297">
        <f>IF('Bilans stanja'!G107="","",'Bilans stanja'!G107)</f>
      </c>
      <c r="H107" s="298"/>
    </row>
    <row r="108" spans="1:8" ht="12.75" customHeight="1">
      <c r="A108" s="17">
        <v>401</v>
      </c>
      <c r="B108" s="325" t="s">
        <v>607</v>
      </c>
      <c r="C108" s="326"/>
      <c r="D108" s="12">
        <v>128</v>
      </c>
      <c r="E108" s="303">
        <f>IF('Bilans stanja'!E108="","",'Bilans stanja'!E108)</f>
      </c>
      <c r="F108" s="365"/>
      <c r="G108" s="303">
        <f>IF('Bilans stanja'!G108="","",'Bilans stanja'!G108)</f>
      </c>
      <c r="H108" s="304"/>
    </row>
    <row r="109" spans="1:8" ht="12.75" customHeight="1">
      <c r="A109" s="160">
        <v>402</v>
      </c>
      <c r="B109" s="312" t="s">
        <v>523</v>
      </c>
      <c r="C109" s="313"/>
      <c r="D109" s="170">
        <v>129</v>
      </c>
      <c r="E109" s="297">
        <f>IF('Bilans stanja'!E109="","",'Bilans stanja'!E109)</f>
      </c>
      <c r="F109" s="362"/>
      <c r="G109" s="297">
        <f>IF('Bilans stanja'!G109="","",'Bilans stanja'!G109)</f>
      </c>
      <c r="H109" s="298"/>
    </row>
    <row r="110" spans="1:8" ht="12.75" customHeight="1">
      <c r="A110" s="17">
        <v>403</v>
      </c>
      <c r="B110" s="325" t="s">
        <v>50</v>
      </c>
      <c r="C110" s="326"/>
      <c r="D110" s="12">
        <v>130</v>
      </c>
      <c r="E110" s="303">
        <f>IF('Bilans stanja'!E110="","",'Bilans stanja'!E110)</f>
        <v>1873180</v>
      </c>
      <c r="F110" s="365"/>
      <c r="G110" s="303">
        <f>IF('Bilans stanja'!G110="","",'Bilans stanja'!G110)</f>
        <v>1949292</v>
      </c>
      <c r="H110" s="304"/>
    </row>
    <row r="111" spans="1:8" ht="12.75" customHeight="1">
      <c r="A111" s="160">
        <v>404</v>
      </c>
      <c r="B111" s="312" t="s">
        <v>30</v>
      </c>
      <c r="C111" s="313"/>
      <c r="D111" s="170">
        <v>131</v>
      </c>
      <c r="E111" s="297">
        <f>IF('Bilans stanja'!E111="","",'Bilans stanja'!E111)</f>
        <v>6090739</v>
      </c>
      <c r="F111" s="362"/>
      <c r="G111" s="297">
        <f>IF('Bilans stanja'!G111="","",'Bilans stanja'!G111)</f>
        <v>6200427</v>
      </c>
      <c r="H111" s="298"/>
    </row>
    <row r="112" spans="1:8" ht="12.75">
      <c r="A112" s="17">
        <v>405</v>
      </c>
      <c r="B112" s="332" t="s">
        <v>661</v>
      </c>
      <c r="C112" s="306"/>
      <c r="D112" s="135">
        <v>132</v>
      </c>
      <c r="E112" s="299">
        <f>IF('Bilans stanja'!E112="","",'Bilans stanja'!E112)</f>
        <v>131691792</v>
      </c>
      <c r="F112" s="296"/>
      <c r="G112" s="299">
        <f>IF('Bilans stanja'!G112="","",'Bilans stanja'!G112)</f>
        <v>113472634</v>
      </c>
      <c r="H112" s="300"/>
    </row>
    <row r="113" spans="1:8" ht="12.75" customHeight="1">
      <c r="A113" s="160"/>
      <c r="B113" s="343" t="s">
        <v>31</v>
      </c>
      <c r="C113" s="344"/>
      <c r="D113" s="169">
        <v>133</v>
      </c>
      <c r="E113" s="319">
        <f>IF('Bilans stanja'!E113="","",'Bilans stanja'!E113)</f>
        <v>69240566</v>
      </c>
      <c r="F113" s="331"/>
      <c r="G113" s="319">
        <f>IF('Bilans stanja'!G113="","",'Bilans stanja'!G113)</f>
        <v>54642973</v>
      </c>
      <c r="H113" s="320"/>
    </row>
    <row r="114" spans="1:8" ht="12.75" customHeight="1">
      <c r="A114" s="17" t="s">
        <v>565</v>
      </c>
      <c r="B114" s="325" t="s">
        <v>252</v>
      </c>
      <c r="C114" s="326"/>
      <c r="D114" s="12">
        <v>134</v>
      </c>
      <c r="E114" s="303">
        <f>IF('Bilans stanja'!E114="","",'Bilans stanja'!E114)</f>
      </c>
      <c r="F114" s="365"/>
      <c r="G114" s="303">
        <f>IF('Bilans stanja'!G114="","",'Bilans stanja'!G114)</f>
      </c>
      <c r="H114" s="304"/>
    </row>
    <row r="115" spans="1:8" ht="12.75" customHeight="1">
      <c r="A115" s="160">
        <v>410</v>
      </c>
      <c r="B115" s="312" t="s">
        <v>253</v>
      </c>
      <c r="C115" s="313"/>
      <c r="D115" s="170">
        <v>135</v>
      </c>
      <c r="E115" s="297">
        <f>IF('Bilans stanja'!E115="","",'Bilans stanja'!E115)</f>
      </c>
      <c r="F115" s="362"/>
      <c r="G115" s="297">
        <f>IF('Bilans stanja'!G115="","",'Bilans stanja'!G115)</f>
      </c>
      <c r="H115" s="298"/>
    </row>
    <row r="116" spans="1:8" ht="12.75" customHeight="1">
      <c r="A116" s="17">
        <v>411</v>
      </c>
      <c r="B116" s="325" t="s">
        <v>524</v>
      </c>
      <c r="C116" s="326"/>
      <c r="D116" s="12">
        <v>136</v>
      </c>
      <c r="E116" s="303">
        <f>IF('Bilans stanja'!E116="","",'Bilans stanja'!E116)</f>
      </c>
      <c r="F116" s="365"/>
      <c r="G116" s="303">
        <f>IF('Bilans stanja'!G116="","",'Bilans stanja'!G116)</f>
      </c>
      <c r="H116" s="304"/>
    </row>
    <row r="117" spans="1:8" ht="12.75" customHeight="1">
      <c r="A117" s="160">
        <v>412</v>
      </c>
      <c r="B117" s="312" t="s">
        <v>525</v>
      </c>
      <c r="C117" s="313"/>
      <c r="D117" s="170">
        <v>137</v>
      </c>
      <c r="E117" s="297">
        <f>IF('Bilans stanja'!E117="","",'Bilans stanja'!E117)</f>
        <v>69240566</v>
      </c>
      <c r="F117" s="362"/>
      <c r="G117" s="297">
        <f>IF('Bilans stanja'!G117="","",'Bilans stanja'!G117)</f>
        <v>54642973</v>
      </c>
      <c r="H117" s="298"/>
    </row>
    <row r="118" spans="1:8" ht="12.75" customHeight="1">
      <c r="A118" s="17" t="s">
        <v>561</v>
      </c>
      <c r="B118" s="325" t="s">
        <v>526</v>
      </c>
      <c r="C118" s="326"/>
      <c r="D118" s="12">
        <v>138</v>
      </c>
      <c r="E118" s="303">
        <f>IF('Bilans stanja'!E118="","",'Bilans stanja'!E118)</f>
      </c>
      <c r="F118" s="365"/>
      <c r="G118" s="303">
        <f>IF('Bilans stanja'!G118="","",'Bilans stanja'!G118)</f>
      </c>
      <c r="H118" s="304"/>
    </row>
    <row r="119" spans="1:8" ht="12.75" customHeight="1">
      <c r="A119" s="160" t="s">
        <v>562</v>
      </c>
      <c r="B119" s="312" t="s">
        <v>527</v>
      </c>
      <c r="C119" s="313"/>
      <c r="D119" s="170">
        <v>139</v>
      </c>
      <c r="E119" s="297">
        <f>IF('Bilans stanja'!E119="","",'Bilans stanja'!E119)</f>
      </c>
      <c r="F119" s="362"/>
      <c r="G119" s="297">
        <f>IF('Bilans stanja'!G119="","",'Bilans stanja'!G119)</f>
      </c>
      <c r="H119" s="298"/>
    </row>
    <row r="120" spans="1:8" ht="12.75" customHeight="1">
      <c r="A120" s="17">
        <v>417</v>
      </c>
      <c r="B120" s="325" t="s">
        <v>55</v>
      </c>
      <c r="C120" s="326"/>
      <c r="D120" s="12">
        <v>140</v>
      </c>
      <c r="E120" s="303">
        <f>IF('Bilans stanja'!E120="","",'Bilans stanja'!E120)</f>
      </c>
      <c r="F120" s="365"/>
      <c r="G120" s="303">
        <f>IF('Bilans stanja'!G120="","",'Bilans stanja'!G120)</f>
      </c>
      <c r="H120" s="304"/>
    </row>
    <row r="121" spans="1:8" ht="12.75" customHeight="1">
      <c r="A121" s="160">
        <v>418</v>
      </c>
      <c r="B121" s="312" t="s">
        <v>32</v>
      </c>
      <c r="C121" s="313"/>
      <c r="D121" s="170">
        <v>141</v>
      </c>
      <c r="E121" s="297">
        <f>IF('Bilans stanja'!E121="","",'Bilans stanja'!E121)</f>
      </c>
      <c r="F121" s="362"/>
      <c r="G121" s="297">
        <f>IF('Bilans stanja'!G121="","",'Bilans stanja'!G121)</f>
      </c>
      <c r="H121" s="298"/>
    </row>
    <row r="122" spans="1:8" ht="22.5" customHeight="1">
      <c r="A122" s="17">
        <v>419</v>
      </c>
      <c r="B122" s="314" t="s">
        <v>33</v>
      </c>
      <c r="C122" s="315"/>
      <c r="D122" s="135">
        <v>142</v>
      </c>
      <c r="E122" s="299">
        <f>IF('Bilans stanja'!E122="","",'Bilans stanja'!E122)</f>
        <v>62451226</v>
      </c>
      <c r="F122" s="296"/>
      <c r="G122" s="299">
        <f>IF('Bilans stanja'!G122="","",'Bilans stanja'!G122)</f>
        <v>58829661</v>
      </c>
      <c r="H122" s="300"/>
    </row>
    <row r="123" spans="1:8" ht="12.75" customHeight="1">
      <c r="A123" s="160" t="s">
        <v>554</v>
      </c>
      <c r="B123" s="312" t="s">
        <v>723</v>
      </c>
      <c r="C123" s="313"/>
      <c r="D123" s="170">
        <v>143</v>
      </c>
      <c r="E123" s="297">
        <f>IF('Bilans stanja'!E123="","",'Bilans stanja'!E123)</f>
        <v>3061762</v>
      </c>
      <c r="F123" s="362"/>
      <c r="G123" s="297">
        <f>IF('Bilans stanja'!G123="","",'Bilans stanja'!G123)</f>
        <v>11686532</v>
      </c>
      <c r="H123" s="298"/>
    </row>
    <row r="124" spans="1:8" ht="12.75">
      <c r="A124" s="17">
        <v>42</v>
      </c>
      <c r="B124" s="339" t="s">
        <v>528</v>
      </c>
      <c r="C124" s="340"/>
      <c r="D124" s="12">
        <v>144</v>
      </c>
      <c r="E124" s="303">
        <f>IF('Bilans stanja'!E124="","",'Bilans stanja'!E124)</f>
        <v>3061762</v>
      </c>
      <c r="F124" s="365"/>
      <c r="G124" s="303">
        <f>IF('Bilans stanja'!G124="","",'Bilans stanja'!G124)</f>
        <v>8234574</v>
      </c>
      <c r="H124" s="304"/>
    </row>
    <row r="125" spans="1:8" ht="12.75">
      <c r="A125" s="160" t="s">
        <v>555</v>
      </c>
      <c r="B125" s="316" t="s">
        <v>529</v>
      </c>
      <c r="C125" s="317"/>
      <c r="D125" s="170">
        <v>145</v>
      </c>
      <c r="E125" s="297">
        <f>IF('Bilans stanja'!E125="","",'Bilans stanja'!E125)</f>
      </c>
      <c r="F125" s="362"/>
      <c r="G125" s="297">
        <f>IF('Bilans stanja'!G125="","",'Bilans stanja'!G125)</f>
        <v>3451958</v>
      </c>
      <c r="H125" s="298"/>
    </row>
    <row r="126" spans="1:8" ht="12.75" customHeight="1">
      <c r="A126" s="17" t="s">
        <v>563</v>
      </c>
      <c r="B126" s="339" t="s">
        <v>530</v>
      </c>
      <c r="C126" s="340"/>
      <c r="D126" s="12">
        <v>146</v>
      </c>
      <c r="E126" s="590">
        <f>IF('Bilans stanja'!E126="","",'Bilans stanja'!E126)</f>
      </c>
      <c r="F126" s="591"/>
      <c r="G126" s="303">
        <f>IF('Bilans stanja'!G126="","",'Bilans stanja'!G126)</f>
      </c>
      <c r="H126" s="304"/>
    </row>
    <row r="127" spans="1:8" ht="12.75" customHeight="1">
      <c r="A127" s="160">
        <v>426</v>
      </c>
      <c r="B127" s="316" t="s">
        <v>34</v>
      </c>
      <c r="C127" s="317"/>
      <c r="D127" s="171">
        <v>147</v>
      </c>
      <c r="E127" s="297">
        <f>IF('Bilans stanja'!E127="","",'Bilans stanja'!E127)</f>
      </c>
      <c r="F127" s="362"/>
      <c r="G127" s="297">
        <f>IF('Bilans stanja'!G127="","",'Bilans stanja'!G127)</f>
      </c>
      <c r="H127" s="298"/>
    </row>
    <row r="128" spans="1:8" ht="12.75" customHeight="1">
      <c r="A128" s="17">
        <v>429</v>
      </c>
      <c r="B128" s="325" t="s">
        <v>724</v>
      </c>
      <c r="C128" s="326"/>
      <c r="D128" s="12">
        <v>148</v>
      </c>
      <c r="E128" s="303">
        <f>IF('Bilans stanja'!E128="","",'Bilans stanja'!E128)</f>
        <v>15540904</v>
      </c>
      <c r="F128" s="365"/>
      <c r="G128" s="303">
        <f>IF('Bilans stanja'!G128="","",'Bilans stanja'!G128)</f>
        <v>12452019</v>
      </c>
      <c r="H128" s="304"/>
    </row>
    <row r="129" spans="1:8" ht="12.75" customHeight="1">
      <c r="A129" s="160">
        <v>43</v>
      </c>
      <c r="B129" s="316" t="s">
        <v>535</v>
      </c>
      <c r="C129" s="317"/>
      <c r="D129" s="170">
        <v>149</v>
      </c>
      <c r="E129" s="297">
        <f>IF('Bilans stanja'!E129="","",'Bilans stanja'!E129)</f>
        <v>113799</v>
      </c>
      <c r="F129" s="362"/>
      <c r="G129" s="297">
        <f>IF('Bilans stanja'!G129="","",'Bilans stanja'!G129)</f>
        <v>144509</v>
      </c>
      <c r="H129" s="298"/>
    </row>
    <row r="130" spans="1:8" ht="12.75" customHeight="1">
      <c r="A130" s="17">
        <v>430</v>
      </c>
      <c r="B130" s="339" t="s">
        <v>36</v>
      </c>
      <c r="C130" s="340"/>
      <c r="D130" s="12">
        <v>150</v>
      </c>
      <c r="E130" s="303">
        <f>IF('Bilans stanja'!E130="","",'Bilans stanja'!E130)</f>
      </c>
      <c r="F130" s="365"/>
      <c r="G130" s="303">
        <f>IF('Bilans stanja'!G130="","",'Bilans stanja'!G130)</f>
      </c>
      <c r="H130" s="304"/>
    </row>
    <row r="131" spans="1:8" ht="12.75" customHeight="1">
      <c r="A131" s="160">
        <v>431</v>
      </c>
      <c r="B131" s="316" t="s">
        <v>35</v>
      </c>
      <c r="C131" s="317"/>
      <c r="D131" s="170">
        <v>151</v>
      </c>
      <c r="E131" s="297">
        <f>IF('Bilans stanja'!E131="","",'Bilans stanja'!E131)</f>
        <v>15421073</v>
      </c>
      <c r="F131" s="362"/>
      <c r="G131" s="297">
        <f>IF('Bilans stanja'!G131="","",'Bilans stanja'!G131)</f>
        <v>12307510</v>
      </c>
      <c r="H131" s="298"/>
    </row>
    <row r="132" spans="1:8" ht="12.75" customHeight="1">
      <c r="A132" s="17" t="s">
        <v>564</v>
      </c>
      <c r="B132" s="339" t="s">
        <v>533</v>
      </c>
      <c r="C132" s="340"/>
      <c r="D132" s="12">
        <v>152</v>
      </c>
      <c r="E132" s="303">
        <f>IF('Bilans stanja'!E132="","",'Bilans stanja'!E132)</f>
        <v>6032</v>
      </c>
      <c r="F132" s="365"/>
      <c r="G132" s="303">
        <f>IF('Bilans stanja'!G132="","",'Bilans stanja'!G132)</f>
      </c>
      <c r="H132" s="304"/>
    </row>
    <row r="133" spans="1:8" ht="12.75" customHeight="1">
      <c r="A133" s="160">
        <v>439</v>
      </c>
      <c r="B133" s="312" t="s">
        <v>37</v>
      </c>
      <c r="C133" s="313"/>
      <c r="D133" s="170">
        <v>153</v>
      </c>
      <c r="E133" s="297">
        <f>IF('Bilans stanja'!E133="","",'Bilans stanja'!E133)</f>
      </c>
      <c r="F133" s="362"/>
      <c r="G133" s="297">
        <f>IF('Bilans stanja'!G133="","",'Bilans stanja'!G133)</f>
      </c>
      <c r="H133" s="298"/>
    </row>
    <row r="134" spans="1:8" ht="12.75" customHeight="1">
      <c r="A134" s="17" t="s">
        <v>556</v>
      </c>
      <c r="B134" s="325" t="s">
        <v>51</v>
      </c>
      <c r="C134" s="326"/>
      <c r="D134" s="13">
        <v>154</v>
      </c>
      <c r="E134" s="303">
        <f>IF('Bilans stanja'!E134="","",'Bilans stanja'!E134)</f>
        <v>21423113</v>
      </c>
      <c r="F134" s="365"/>
      <c r="G134" s="303">
        <f>IF('Bilans stanja'!G134="","",'Bilans stanja'!G134)</f>
        <v>19434200</v>
      </c>
      <c r="H134" s="304"/>
    </row>
    <row r="135" spans="1:8" ht="12.75" customHeight="1">
      <c r="A135" s="160" t="s">
        <v>557</v>
      </c>
      <c r="B135" s="312" t="s">
        <v>38</v>
      </c>
      <c r="C135" s="313"/>
      <c r="D135" s="170">
        <v>155</v>
      </c>
      <c r="E135" s="297">
        <f>IF('Bilans stanja'!E135="","",'Bilans stanja'!E135)</f>
        <v>959004</v>
      </c>
      <c r="F135" s="362"/>
      <c r="G135" s="297">
        <f>IF('Bilans stanja'!G135="","",'Bilans stanja'!G135)</f>
        <v>1357822</v>
      </c>
      <c r="H135" s="298"/>
    </row>
    <row r="136" spans="1:8" ht="12.75" customHeight="1">
      <c r="A136" s="17" t="s">
        <v>558</v>
      </c>
      <c r="B136" s="325" t="s">
        <v>52</v>
      </c>
      <c r="C136" s="326"/>
      <c r="D136" s="12">
        <v>156</v>
      </c>
      <c r="E136" s="303">
        <f>IF('Bilans stanja'!E136="","",'Bilans stanja'!E136)</f>
      </c>
      <c r="F136" s="365"/>
      <c r="G136" s="303">
        <f>IF('Bilans stanja'!G136="","",'Bilans stanja'!G136)</f>
      </c>
      <c r="H136" s="304"/>
    </row>
    <row r="137" spans="1:8" ht="12.75" customHeight="1">
      <c r="A137" s="160" t="s">
        <v>559</v>
      </c>
      <c r="B137" s="312" t="s">
        <v>53</v>
      </c>
      <c r="C137" s="313"/>
      <c r="D137" s="170">
        <v>157</v>
      </c>
      <c r="E137" s="297">
        <f>IF('Bilans stanja'!E137="","",'Bilans stanja'!E137)</f>
        <v>80020</v>
      </c>
      <c r="F137" s="362"/>
      <c r="G137" s="297">
        <f>IF('Bilans stanja'!G137="","",'Bilans stanja'!G137)</f>
        <v>233490</v>
      </c>
      <c r="H137" s="298"/>
    </row>
    <row r="138" spans="1:8" ht="12.75" customHeight="1">
      <c r="A138" s="17" t="s">
        <v>566</v>
      </c>
      <c r="B138" s="325" t="s">
        <v>534</v>
      </c>
      <c r="C138" s="326"/>
      <c r="D138" s="12">
        <v>158</v>
      </c>
      <c r="E138" s="303">
        <f>IF('Bilans stanja'!E138="","",'Bilans stanja'!E138)</f>
      </c>
      <c r="F138" s="365"/>
      <c r="G138" s="303">
        <f>IF('Bilans stanja'!G138="","",'Bilans stanja'!G138)</f>
      </c>
      <c r="H138" s="304"/>
    </row>
    <row r="139" spans="1:8" ht="12.75" customHeight="1">
      <c r="A139" s="160">
        <v>481</v>
      </c>
      <c r="B139" s="312" t="s">
        <v>54</v>
      </c>
      <c r="C139" s="313"/>
      <c r="D139" s="170">
        <v>159</v>
      </c>
      <c r="E139" s="297">
        <f>IF('Bilans stanja'!E139="","",'Bilans stanja'!E139)</f>
        <v>21386423</v>
      </c>
      <c r="F139" s="362"/>
      <c r="G139" s="297">
        <f>IF('Bilans stanja'!G139="","",'Bilans stanja'!G139)</f>
        <v>13665598</v>
      </c>
      <c r="H139" s="298"/>
    </row>
    <row r="140" spans="1:8" ht="12.75" customHeight="1">
      <c r="A140" s="17" t="s">
        <v>567</v>
      </c>
      <c r="B140" s="325" t="s">
        <v>56</v>
      </c>
      <c r="C140" s="326"/>
      <c r="D140" s="12">
        <v>160</v>
      </c>
      <c r="E140" s="303">
        <f>IF('Bilans stanja'!E140="","",'Bilans stanja'!E140)</f>
      </c>
      <c r="F140" s="365"/>
      <c r="G140" s="303">
        <f>IF('Bilans stanja'!G140="","",'Bilans stanja'!G140)</f>
      </c>
      <c r="H140" s="304"/>
    </row>
    <row r="141" spans="1:8" ht="12.75">
      <c r="A141" s="160">
        <v>495</v>
      </c>
      <c r="B141" s="301" t="s">
        <v>662</v>
      </c>
      <c r="C141" s="302"/>
      <c r="D141" s="169">
        <v>161</v>
      </c>
      <c r="E141" s="319">
        <f>IF('Bilans stanja'!E141="","",'Bilans stanja'!E141)</f>
        <v>373895264</v>
      </c>
      <c r="F141" s="331"/>
      <c r="G141" s="319">
        <f>IF('Bilans stanja'!G141="","",'Bilans stanja'!G141)</f>
        <v>367447503</v>
      </c>
      <c r="H141" s="320"/>
    </row>
    <row r="142" spans="1:8" ht="12.75">
      <c r="A142" s="17"/>
      <c r="B142" s="332" t="s">
        <v>663</v>
      </c>
      <c r="C142" s="306"/>
      <c r="D142" s="136">
        <v>162</v>
      </c>
      <c r="E142" s="299">
        <f>IF('Bilans stanja'!E142="","",'Bilans stanja'!E142)</f>
        <v>197390232</v>
      </c>
      <c r="F142" s="296"/>
      <c r="G142" s="299">
        <f>IF('Bilans stanja'!G142="","",'Bilans stanja'!G142)</f>
        <v>131750844</v>
      </c>
      <c r="H142" s="300"/>
    </row>
    <row r="143" spans="1:8" ht="12.75">
      <c r="A143" s="172" t="s">
        <v>560</v>
      </c>
      <c r="B143" s="307" t="s">
        <v>664</v>
      </c>
      <c r="C143" s="305"/>
      <c r="D143" s="173">
        <v>163</v>
      </c>
      <c r="E143" s="327">
        <f>IF('Bilans stanja'!E143="","",'Bilans stanja'!E143)</f>
        <v>571285496</v>
      </c>
      <c r="F143" s="329"/>
      <c r="G143" s="327">
        <f>IF('Bilans stanja'!G143="","",'Bilans stanja'!G143)</f>
        <v>499198347</v>
      </c>
      <c r="H143" s="328"/>
    </row>
    <row r="144" spans="1:8" ht="12.75">
      <c r="A144" s="102"/>
      <c r="B144" s="102"/>
      <c r="C144" s="102"/>
      <c r="D144" s="102"/>
      <c r="E144" s="102"/>
      <c r="F144" s="102"/>
      <c r="G144" s="102"/>
      <c r="H144" s="102"/>
    </row>
    <row r="145" spans="1:8" ht="12.75">
      <c r="A145" s="85"/>
      <c r="B145" s="8"/>
      <c r="C145" s="87"/>
      <c r="D145" s="88"/>
      <c r="E145" s="103" t="s">
        <v>139</v>
      </c>
      <c r="F145" s="589" t="str">
        <f>IF('Bilans stanja'!F145="","",'Bilans stanja'!F145)</f>
        <v>Doboju</v>
      </c>
      <c r="G145" s="589"/>
      <c r="H145" s="89"/>
    </row>
    <row r="146" spans="1:8" ht="12.75">
      <c r="A146" s="85"/>
      <c r="B146" s="8"/>
      <c r="C146" s="87"/>
      <c r="D146" s="88"/>
      <c r="E146" s="103" t="s">
        <v>140</v>
      </c>
      <c r="F146" s="589" t="str">
        <f>IF('Bilans stanja'!F146="","",'Bilans stanja'!F146)</f>
        <v>29.10.2010.god.</v>
      </c>
      <c r="G146" s="589"/>
      <c r="H146" s="89"/>
    </row>
    <row r="147" spans="1:8" ht="12.75">
      <c r="A147" s="85"/>
      <c r="B147" s="8"/>
      <c r="C147" s="87"/>
      <c r="D147" s="88"/>
      <c r="E147" s="103" t="s">
        <v>843</v>
      </c>
      <c r="F147" s="589" t="str">
        <f>IF('Bilans stanja'!F147="","",'Bilans stanja'!F147)</f>
        <v>Mira Simić</v>
      </c>
      <c r="G147" s="589"/>
      <c r="H147" s="89"/>
    </row>
    <row r="148" spans="1:8" ht="12.75">
      <c r="A148" s="90"/>
      <c r="B148" s="8"/>
      <c r="C148" s="87"/>
      <c r="D148" s="88"/>
      <c r="E148" s="103" t="s">
        <v>142</v>
      </c>
      <c r="F148" s="589" t="str">
        <f>IF('Bilans stanja'!F148="","",'Bilans stanja'!F148)</f>
        <v>Rodoljub Milovanović</v>
      </c>
      <c r="G148" s="589"/>
      <c r="H148" s="69"/>
    </row>
    <row r="149" spans="1:8" ht="12.75">
      <c r="A149" s="10"/>
      <c r="B149" s="91"/>
      <c r="C149" s="91"/>
      <c r="D149" s="88"/>
      <c r="E149" s="88"/>
      <c r="F149" s="88"/>
      <c r="G149" s="88"/>
      <c r="H149" s="69"/>
    </row>
    <row r="150" spans="1:4" ht="12.75">
      <c r="A150" s="208" t="s">
        <v>666</v>
      </c>
      <c r="B150" s="92"/>
      <c r="C150" s="92"/>
      <c r="D150" s="76"/>
    </row>
    <row r="151" spans="1:4" ht="12.75">
      <c r="A151" s="208" t="s">
        <v>667</v>
      </c>
      <c r="B151" s="92"/>
      <c r="C151" s="92"/>
      <c r="D151" s="76"/>
    </row>
    <row r="152" spans="1:4" ht="12.75">
      <c r="A152" s="9"/>
      <c r="B152" s="76"/>
      <c r="C152" s="76"/>
      <c r="D152" s="76"/>
    </row>
    <row r="153" spans="1:4" ht="12.75">
      <c r="A153" s="9"/>
      <c r="B153" s="76"/>
      <c r="C153" s="76"/>
      <c r="D153" s="76"/>
    </row>
    <row r="154" spans="1:4" ht="12.75">
      <c r="A154" s="9"/>
      <c r="B154" s="76"/>
      <c r="C154" s="76"/>
      <c r="D154" s="76"/>
    </row>
    <row r="155" spans="1:4" ht="15">
      <c r="A155" s="93"/>
      <c r="B155" s="76"/>
      <c r="C155" s="76"/>
      <c r="D155" s="76"/>
    </row>
    <row r="156" spans="4:8" ht="12.75">
      <c r="D156" s="96"/>
      <c r="E156" s="96"/>
      <c r="F156" s="96"/>
      <c r="G156" s="96"/>
      <c r="H156" s="96"/>
    </row>
  </sheetData>
  <sheetProtection sheet="1"/>
  <mergeCells count="271">
    <mergeCell ref="E6:G6"/>
    <mergeCell ref="A8:H8"/>
    <mergeCell ref="E2:G2"/>
    <mergeCell ref="E3:G3"/>
    <mergeCell ref="E4:G4"/>
    <mergeCell ref="E5:G5"/>
    <mergeCell ref="A9:H9"/>
    <mergeCell ref="A11:A12"/>
    <mergeCell ref="B11:C12"/>
    <mergeCell ref="D11:D12"/>
    <mergeCell ref="E11:G11"/>
    <mergeCell ref="H11:H12"/>
    <mergeCell ref="B20:C20"/>
    <mergeCell ref="B21:C21"/>
    <mergeCell ref="B13:C13"/>
    <mergeCell ref="B15:C15"/>
    <mergeCell ref="B16:C16"/>
    <mergeCell ref="B17:C17"/>
    <mergeCell ref="B18:C18"/>
    <mergeCell ref="B19:C19"/>
    <mergeCell ref="B38:C38"/>
    <mergeCell ref="B39:C39"/>
    <mergeCell ref="B26:C26"/>
    <mergeCell ref="B27:C27"/>
    <mergeCell ref="B28:C28"/>
    <mergeCell ref="B29:C29"/>
    <mergeCell ref="B34:C34"/>
    <mergeCell ref="B35:C35"/>
    <mergeCell ref="B36:C36"/>
    <mergeCell ref="B37:C37"/>
    <mergeCell ref="B22:C22"/>
    <mergeCell ref="B23:C23"/>
    <mergeCell ref="B24:C24"/>
    <mergeCell ref="B25:C25"/>
    <mergeCell ref="B30:C30"/>
    <mergeCell ref="B31:C31"/>
    <mergeCell ref="B32:C32"/>
    <mergeCell ref="B33:C33"/>
    <mergeCell ref="B46:C46"/>
    <mergeCell ref="B47:C47"/>
    <mergeCell ref="B40:C40"/>
    <mergeCell ref="B41:C41"/>
    <mergeCell ref="B42:C42"/>
    <mergeCell ref="B43:C43"/>
    <mergeCell ref="B44:C44"/>
    <mergeCell ref="B45:C45"/>
    <mergeCell ref="B62:C62"/>
    <mergeCell ref="B63:C63"/>
    <mergeCell ref="B64:C64"/>
    <mergeCell ref="B65:C65"/>
    <mergeCell ref="B60:C60"/>
    <mergeCell ref="B61:C61"/>
    <mergeCell ref="B48:C48"/>
    <mergeCell ref="B49:C49"/>
    <mergeCell ref="B54:C54"/>
    <mergeCell ref="B55:C55"/>
    <mergeCell ref="B50:C50"/>
    <mergeCell ref="B51:C51"/>
    <mergeCell ref="B52:C52"/>
    <mergeCell ref="B53:C53"/>
    <mergeCell ref="B56:C56"/>
    <mergeCell ref="B57:C57"/>
    <mergeCell ref="B58:C58"/>
    <mergeCell ref="B59:C59"/>
    <mergeCell ref="B76:C76"/>
    <mergeCell ref="B77:C77"/>
    <mergeCell ref="B66:C66"/>
    <mergeCell ref="B67:C67"/>
    <mergeCell ref="B78:C78"/>
    <mergeCell ref="A79:H79"/>
    <mergeCell ref="B68:C68"/>
    <mergeCell ref="B69:C69"/>
    <mergeCell ref="B70:C70"/>
    <mergeCell ref="B71:C71"/>
    <mergeCell ref="B72:C72"/>
    <mergeCell ref="B73:C73"/>
    <mergeCell ref="B74:C74"/>
    <mergeCell ref="B75:C75"/>
    <mergeCell ref="B83:C83"/>
    <mergeCell ref="E83:F83"/>
    <mergeCell ref="G83:H83"/>
    <mergeCell ref="B84:C84"/>
    <mergeCell ref="E84:F84"/>
    <mergeCell ref="G84:H84"/>
    <mergeCell ref="B81:C81"/>
    <mergeCell ref="E81:F81"/>
    <mergeCell ref="G81:H81"/>
    <mergeCell ref="B82:C82"/>
    <mergeCell ref="E82:F82"/>
    <mergeCell ref="G82:H82"/>
    <mergeCell ref="B87:C87"/>
    <mergeCell ref="E87:F87"/>
    <mergeCell ref="G87:H87"/>
    <mergeCell ref="B88:C88"/>
    <mergeCell ref="E88:F88"/>
    <mergeCell ref="G88:H88"/>
    <mergeCell ref="B85:C85"/>
    <mergeCell ref="E85:F85"/>
    <mergeCell ref="G85:H85"/>
    <mergeCell ref="B86:C86"/>
    <mergeCell ref="E86:F86"/>
    <mergeCell ref="G86:H86"/>
    <mergeCell ref="B91:C91"/>
    <mergeCell ref="E91:F91"/>
    <mergeCell ref="G91:H91"/>
    <mergeCell ref="B92:C92"/>
    <mergeCell ref="E92:F92"/>
    <mergeCell ref="G92:H92"/>
    <mergeCell ref="B89:C89"/>
    <mergeCell ref="E89:F89"/>
    <mergeCell ref="G89:H89"/>
    <mergeCell ref="B90:C90"/>
    <mergeCell ref="E90:F90"/>
    <mergeCell ref="G90:H90"/>
    <mergeCell ref="B95:C95"/>
    <mergeCell ref="E95:F95"/>
    <mergeCell ref="G95:H95"/>
    <mergeCell ref="B96:C96"/>
    <mergeCell ref="E96:F96"/>
    <mergeCell ref="G96:H96"/>
    <mergeCell ref="B93:C93"/>
    <mergeCell ref="E93:F93"/>
    <mergeCell ref="G93:H93"/>
    <mergeCell ref="B94:C94"/>
    <mergeCell ref="E94:F94"/>
    <mergeCell ref="G94:H94"/>
    <mergeCell ref="B99:C99"/>
    <mergeCell ref="E99:F99"/>
    <mergeCell ref="G99:H99"/>
    <mergeCell ref="B100:C100"/>
    <mergeCell ref="E100:F100"/>
    <mergeCell ref="G100:H100"/>
    <mergeCell ref="B97:C97"/>
    <mergeCell ref="E97:F97"/>
    <mergeCell ref="G97:H97"/>
    <mergeCell ref="B98:C98"/>
    <mergeCell ref="E98:F98"/>
    <mergeCell ref="G98:H98"/>
    <mergeCell ref="B103:C103"/>
    <mergeCell ref="E103:F103"/>
    <mergeCell ref="G103:H103"/>
    <mergeCell ref="B104:C104"/>
    <mergeCell ref="E104:F104"/>
    <mergeCell ref="G104:H104"/>
    <mergeCell ref="B101:C101"/>
    <mergeCell ref="E101:F101"/>
    <mergeCell ref="G101:H101"/>
    <mergeCell ref="B102:C102"/>
    <mergeCell ref="E102:F102"/>
    <mergeCell ref="G102:H102"/>
    <mergeCell ref="B107:C107"/>
    <mergeCell ref="E107:F107"/>
    <mergeCell ref="G107:H107"/>
    <mergeCell ref="B108:C108"/>
    <mergeCell ref="E108:F108"/>
    <mergeCell ref="G108:H108"/>
    <mergeCell ref="B105:C105"/>
    <mergeCell ref="E105:F105"/>
    <mergeCell ref="G105:H105"/>
    <mergeCell ref="B106:C106"/>
    <mergeCell ref="E106:F106"/>
    <mergeCell ref="G106:H106"/>
    <mergeCell ref="B111:C111"/>
    <mergeCell ref="E111:F111"/>
    <mergeCell ref="G111:H111"/>
    <mergeCell ref="B112:C112"/>
    <mergeCell ref="E112:F112"/>
    <mergeCell ref="G112:H112"/>
    <mergeCell ref="B109:C109"/>
    <mergeCell ref="E109:F109"/>
    <mergeCell ref="G109:H109"/>
    <mergeCell ref="B110:C110"/>
    <mergeCell ref="E110:F110"/>
    <mergeCell ref="G110:H110"/>
    <mergeCell ref="B115:C115"/>
    <mergeCell ref="E115:F115"/>
    <mergeCell ref="G115:H115"/>
    <mergeCell ref="B116:C116"/>
    <mergeCell ref="E116:F116"/>
    <mergeCell ref="G116:H116"/>
    <mergeCell ref="B113:C113"/>
    <mergeCell ref="E113:F113"/>
    <mergeCell ref="G113:H113"/>
    <mergeCell ref="B114:C114"/>
    <mergeCell ref="E114:F114"/>
    <mergeCell ref="G114:H114"/>
    <mergeCell ref="B119:C119"/>
    <mergeCell ref="E119:F119"/>
    <mergeCell ref="G119:H119"/>
    <mergeCell ref="B120:C120"/>
    <mergeCell ref="E120:F120"/>
    <mergeCell ref="G120:H120"/>
    <mergeCell ref="B117:C117"/>
    <mergeCell ref="E117:F117"/>
    <mergeCell ref="G117:H117"/>
    <mergeCell ref="B118:C118"/>
    <mergeCell ref="E118:F118"/>
    <mergeCell ref="G118:H118"/>
    <mergeCell ref="B123:C123"/>
    <mergeCell ref="E123:F123"/>
    <mergeCell ref="G123:H123"/>
    <mergeCell ref="B124:C124"/>
    <mergeCell ref="E124:F124"/>
    <mergeCell ref="G124:H124"/>
    <mergeCell ref="B121:C121"/>
    <mergeCell ref="E121:F121"/>
    <mergeCell ref="G121:H121"/>
    <mergeCell ref="B122:C122"/>
    <mergeCell ref="E122:F122"/>
    <mergeCell ref="G122:H122"/>
    <mergeCell ref="B127:C127"/>
    <mergeCell ref="E127:F127"/>
    <mergeCell ref="G127:H127"/>
    <mergeCell ref="B128:C128"/>
    <mergeCell ref="E128:F128"/>
    <mergeCell ref="G128:H128"/>
    <mergeCell ref="B125:C125"/>
    <mergeCell ref="E125:F125"/>
    <mergeCell ref="G125:H125"/>
    <mergeCell ref="B126:C126"/>
    <mergeCell ref="E126:F126"/>
    <mergeCell ref="G126:H126"/>
    <mergeCell ref="B131:C131"/>
    <mergeCell ref="E131:F131"/>
    <mergeCell ref="G131:H131"/>
    <mergeCell ref="B132:C132"/>
    <mergeCell ref="E132:F132"/>
    <mergeCell ref="G132:H132"/>
    <mergeCell ref="B129:C129"/>
    <mergeCell ref="E129:F129"/>
    <mergeCell ref="G129:H129"/>
    <mergeCell ref="B130:C130"/>
    <mergeCell ref="E130:F130"/>
    <mergeCell ref="G130:H130"/>
    <mergeCell ref="B135:C135"/>
    <mergeCell ref="E135:F135"/>
    <mergeCell ref="G135:H135"/>
    <mergeCell ref="B136:C136"/>
    <mergeCell ref="E136:F136"/>
    <mergeCell ref="G136:H136"/>
    <mergeCell ref="B133:C133"/>
    <mergeCell ref="E133:F133"/>
    <mergeCell ref="G133:H133"/>
    <mergeCell ref="B134:C134"/>
    <mergeCell ref="E134:F134"/>
    <mergeCell ref="G134:H134"/>
    <mergeCell ref="B139:C139"/>
    <mergeCell ref="E139:F139"/>
    <mergeCell ref="G139:H139"/>
    <mergeCell ref="B140:C140"/>
    <mergeCell ref="E140:F140"/>
    <mergeCell ref="G140:H140"/>
    <mergeCell ref="B137:C137"/>
    <mergeCell ref="E137:F137"/>
    <mergeCell ref="G137:H137"/>
    <mergeCell ref="B138:C138"/>
    <mergeCell ref="E138:F138"/>
    <mergeCell ref="G138:H138"/>
    <mergeCell ref="F148:G148"/>
    <mergeCell ref="B143:C143"/>
    <mergeCell ref="E143:F143"/>
    <mergeCell ref="G143:H143"/>
    <mergeCell ref="F145:G145"/>
    <mergeCell ref="F146:G146"/>
    <mergeCell ref="F147:G147"/>
    <mergeCell ref="B141:C141"/>
    <mergeCell ref="E141:F141"/>
    <mergeCell ref="G141:H141"/>
    <mergeCell ref="B142:C142"/>
    <mergeCell ref="E142:F142"/>
    <mergeCell ref="G142:H142"/>
  </mergeCells>
  <printOptions horizontalCentered="1"/>
  <pageMargins left="0.3937007874015748" right="0.3937007874015748" top="0.3937007874015748" bottom="0.3937007874015748" header="0.31496062992125984" footer="0.2362204724409449"/>
  <pageSetup fitToHeight="2" horizontalDpi="600" verticalDpi="600" orientation="landscape" paperSize="9" scale="90" r:id="rId1"/>
  <headerFooter alignWithMargins="0">
    <oddFooter>&amp;R&amp;"Verdana,Regular"&amp;8Page &amp;P of &amp;N</oddFooter>
  </headerFooter>
  <rowBreaks count="3" manualBreakCount="3">
    <brk id="42" max="7" man="1"/>
    <brk id="79" max="255" man="1"/>
    <brk id="111" max="255" man="1"/>
  </rowBreaks>
  <ignoredErrors>
    <ignoredError sqref="C2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J161"/>
  <sheetViews>
    <sheetView showGridLines="0" zoomScalePageLayoutView="0" workbookViewId="0" topLeftCell="A1">
      <selection activeCell="A8" sqref="A8:H8"/>
    </sheetView>
  </sheetViews>
  <sheetFormatPr defaultColWidth="9.140625" defaultRowHeight="12.75"/>
  <cols>
    <col min="1" max="1" width="11.7109375" style="76" customWidth="1"/>
    <col min="2" max="2" width="14.28125" style="76" customWidth="1"/>
    <col min="3" max="3" width="47.57421875" style="76" customWidth="1"/>
    <col min="4" max="5" width="9.140625" style="76" customWidth="1"/>
    <col min="6" max="6" width="8.57421875" style="76" customWidth="1"/>
    <col min="7" max="8" width="18.57421875" style="76" customWidth="1"/>
    <col min="9" max="16384" width="9.140625" style="76" customWidth="1"/>
  </cols>
  <sheetData>
    <row r="1" spans="1:8" ht="12.75">
      <c r="A1" s="69"/>
      <c r="B1" s="69"/>
      <c r="C1" s="69"/>
      <c r="D1" s="69"/>
      <c r="E1" s="84"/>
      <c r="F1" s="69"/>
      <c r="G1" s="69"/>
      <c r="H1" s="69"/>
    </row>
    <row r="2" spans="1:8" ht="12.75">
      <c r="A2" s="69"/>
      <c r="B2" s="103" t="s">
        <v>138</v>
      </c>
      <c r="C2" s="140" t="str">
        <f>IF('Bilans stanja'!C2="","",'Bilans stanja'!C2)</f>
        <v>01494562</v>
      </c>
      <c r="D2" s="101"/>
      <c r="E2" s="358" t="str">
        <f>{"Numbers of Accounts:",0,0}</f>
        <v>Numbers of Accounts:</v>
      </c>
      <c r="F2" s="358"/>
      <c r="G2" s="358"/>
      <c r="H2" s="69"/>
    </row>
    <row r="3" spans="1:8" ht="12.75">
      <c r="A3" s="69"/>
      <c r="B3" s="103" t="s">
        <v>632</v>
      </c>
      <c r="C3" s="142" t="str">
        <f>IF('Bilans stanja'!C3="","",'Bilans stanja'!C3)</f>
        <v>060101</v>
      </c>
      <c r="D3" s="101"/>
      <c r="E3" s="405" t="str">
        <f>IF('Bilans stanja'!E3="","",'Bilans stanja'!E3)</f>
        <v>*5620050000303560</v>
      </c>
      <c r="F3" s="405">
        <f>IF('Bilans stanja'!F3="","",'Bilans stanja'!F3)</f>
      </c>
      <c r="G3" s="405">
        <f>IF('Bilans stanja'!G3="","",'Bilans stanja'!G3)</f>
      </c>
      <c r="H3" s="69"/>
    </row>
    <row r="4" spans="1:8" ht="12.75">
      <c r="A4" s="69"/>
      <c r="B4" s="103" t="s">
        <v>631</v>
      </c>
      <c r="C4" s="142" t="str">
        <f>IF('Bilans stanja'!C4="","",'Bilans stanja'!C4)</f>
        <v>JOP ŽELJEZNICE REPUBLIKE SRPSKE AD</v>
      </c>
      <c r="D4" s="101"/>
      <c r="E4" s="406" t="str">
        <f>IF('Bilans stanja'!E4="","",'Bilans stanja'!E4)</f>
        <v>*5520160000838520</v>
      </c>
      <c r="F4" s="406">
        <f>IF('Bilans stanja'!F4="","",'Bilans stanja'!F4)</f>
      </c>
      <c r="G4" s="406">
        <f>IF('Bilans stanja'!G4="","",'Bilans stanja'!G4)</f>
      </c>
      <c r="H4" s="69"/>
    </row>
    <row r="5" spans="1:8" ht="12.75">
      <c r="A5" s="69"/>
      <c r="B5" s="103" t="s">
        <v>630</v>
      </c>
      <c r="C5" s="142" t="str">
        <f>IF('Bilans stanja'!C5="","",'Bilans stanja'!C5)</f>
        <v>DOBOJ</v>
      </c>
      <c r="D5" s="101"/>
      <c r="E5" s="406" t="str">
        <f>IF('Bilans stanja'!E5="","",'Bilans stanja'!E5)</f>
        <v>*5560010000006930</v>
      </c>
      <c r="F5" s="406">
        <f>IF('Bilans stanja'!F5="","",'Bilans stanja'!F5)</f>
      </c>
      <c r="G5" s="406">
        <f>IF('Bilans stanja'!G5="","",'Bilans stanja'!G5)</f>
      </c>
      <c r="H5" s="69"/>
    </row>
    <row r="6" spans="1:8" ht="12.75">
      <c r="A6" s="69"/>
      <c r="B6" s="103" t="s">
        <v>629</v>
      </c>
      <c r="C6" s="142" t="str">
        <f>IF('Bilans stanja'!C6="","",'Bilans stanja'!C6)</f>
        <v>4400025960001</v>
      </c>
      <c r="D6" s="101"/>
      <c r="E6" s="406">
        <f>IF('Bilans stanja'!E6="","",'Bilans stanja'!E6)</f>
      </c>
      <c r="F6" s="406">
        <f>IF('Bilans stanja'!F6="","",'Bilans stanja'!F6)</f>
      </c>
      <c r="G6" s="406">
        <f>IF('Bilans stanja'!G6="","",'Bilans stanja'!G6)</f>
      </c>
      <c r="H6" s="69"/>
    </row>
    <row r="7" spans="1:8" ht="12.75">
      <c r="A7" s="69"/>
      <c r="B7" s="69"/>
      <c r="C7" s="69"/>
      <c r="D7" s="69"/>
      <c r="E7" s="69"/>
      <c r="F7" s="69"/>
      <c r="G7" s="69"/>
      <c r="H7" s="69"/>
    </row>
    <row r="8" spans="1:9" ht="18">
      <c r="A8" s="318" t="s">
        <v>582</v>
      </c>
      <c r="B8" s="318"/>
      <c r="C8" s="318"/>
      <c r="D8" s="318"/>
      <c r="E8" s="318"/>
      <c r="F8" s="318"/>
      <c r="G8" s="318"/>
      <c r="H8" s="318"/>
      <c r="I8" s="98"/>
    </row>
    <row r="9" spans="1:8" ht="12.75">
      <c r="A9" s="404" t="s">
        <v>290</v>
      </c>
      <c r="B9" s="404"/>
      <c r="C9" s="404"/>
      <c r="D9" s="404"/>
      <c r="E9" s="404"/>
      <c r="F9" s="404"/>
      <c r="G9" s="404"/>
      <c r="H9" s="404"/>
    </row>
    <row r="10" spans="1:8" ht="12.75" customHeight="1">
      <c r="A10" s="116"/>
      <c r="B10" s="116"/>
      <c r="C10" s="116"/>
      <c r="D10" s="116"/>
      <c r="E10" s="116"/>
      <c r="F10" s="116"/>
      <c r="G10" s="116"/>
      <c r="H10" s="105" t="s">
        <v>237</v>
      </c>
    </row>
    <row r="11" spans="1:8" ht="12.75">
      <c r="A11" s="391" t="s">
        <v>635</v>
      </c>
      <c r="B11" s="367" t="s">
        <v>238</v>
      </c>
      <c r="C11" s="367"/>
      <c r="D11" s="367"/>
      <c r="E11" s="367"/>
      <c r="F11" s="370" t="s">
        <v>239</v>
      </c>
      <c r="G11" s="367" t="s">
        <v>132</v>
      </c>
      <c r="H11" s="399"/>
    </row>
    <row r="12" spans="1:8" ht="34.5" customHeight="1">
      <c r="A12" s="392"/>
      <c r="B12" s="400"/>
      <c r="C12" s="400"/>
      <c r="D12" s="400"/>
      <c r="E12" s="400"/>
      <c r="F12" s="371"/>
      <c r="G12" s="4" t="s">
        <v>133</v>
      </c>
      <c r="H12" s="19" t="s">
        <v>134</v>
      </c>
    </row>
    <row r="13" spans="1:8" ht="12.75">
      <c r="A13" s="14">
        <v>1</v>
      </c>
      <c r="B13" s="407">
        <v>2</v>
      </c>
      <c r="C13" s="407"/>
      <c r="D13" s="407"/>
      <c r="E13" s="407"/>
      <c r="F13" s="11">
        <v>3</v>
      </c>
      <c r="G13" s="11">
        <v>4</v>
      </c>
      <c r="H13" s="15">
        <v>5</v>
      </c>
    </row>
    <row r="14" spans="1:10" ht="12.75">
      <c r="A14" s="16"/>
      <c r="B14" s="387" t="s">
        <v>39</v>
      </c>
      <c r="C14" s="388"/>
      <c r="D14" s="388"/>
      <c r="E14" s="388"/>
      <c r="F14" s="241"/>
      <c r="G14" s="29"/>
      <c r="H14" s="30"/>
      <c r="J14" s="115"/>
    </row>
    <row r="15" spans="1:10" ht="12.75">
      <c r="A15" s="155"/>
      <c r="B15" s="402" t="s">
        <v>608</v>
      </c>
      <c r="C15" s="403"/>
      <c r="D15" s="403"/>
      <c r="E15" s="403"/>
      <c r="F15" s="254">
        <v>201</v>
      </c>
      <c r="G15" s="153">
        <f>IF('Bilans uspjeha'!G15="","",'Bilans uspjeha'!G15)</f>
        <v>53044137</v>
      </c>
      <c r="H15" s="178">
        <f>IF('Bilans uspjeha'!H15="","",'Bilans uspjeha'!H15)</f>
        <v>46926509</v>
      </c>
      <c r="J15" s="115"/>
    </row>
    <row r="16" spans="1:10" ht="12.75">
      <c r="A16" s="16">
        <v>60</v>
      </c>
      <c r="B16" s="325" t="s">
        <v>40</v>
      </c>
      <c r="C16" s="382"/>
      <c r="D16" s="382"/>
      <c r="E16" s="382"/>
      <c r="F16" s="12">
        <v>202</v>
      </c>
      <c r="G16" s="29">
        <f>IF('Bilans uspjeha'!G16="","",'Bilans uspjeha'!G16)</f>
        <v>11894</v>
      </c>
      <c r="H16" s="30">
        <f>IF('Bilans uspjeha'!H16="","",'Bilans uspjeha'!H16)</f>
        <v>6316</v>
      </c>
      <c r="J16" s="115"/>
    </row>
    <row r="17" spans="1:10" ht="12.75">
      <c r="A17" s="155">
        <v>600</v>
      </c>
      <c r="B17" s="316" t="s">
        <v>41</v>
      </c>
      <c r="C17" s="394"/>
      <c r="D17" s="394"/>
      <c r="E17" s="394"/>
      <c r="F17" s="170">
        <v>203</v>
      </c>
      <c r="G17" s="158">
        <f>IF('Bilans uspjeha'!G17="","",'Bilans uspjeha'!G17)</f>
      </c>
      <c r="H17" s="175">
        <f>IF('Bilans uspjeha'!H17="","",'Bilans uspjeha'!H17)</f>
      </c>
      <c r="J17" s="115"/>
    </row>
    <row r="18" spans="1:10" ht="12.75">
      <c r="A18" s="16">
        <v>601</v>
      </c>
      <c r="B18" s="339" t="s">
        <v>135</v>
      </c>
      <c r="C18" s="393"/>
      <c r="D18" s="393"/>
      <c r="E18" s="393"/>
      <c r="F18" s="12">
        <v>204</v>
      </c>
      <c r="G18" s="29">
        <f>IF('Bilans uspjeha'!G18="","",'Bilans uspjeha'!G18)</f>
        <v>11894</v>
      </c>
      <c r="H18" s="30">
        <f>IF('Bilans uspjeha'!H18="","",'Bilans uspjeha'!H18)</f>
        <v>6316</v>
      </c>
      <c r="J18" s="115"/>
    </row>
    <row r="19" spans="1:10" ht="12.75">
      <c r="A19" s="155">
        <v>602</v>
      </c>
      <c r="B19" s="316" t="s">
        <v>60</v>
      </c>
      <c r="C19" s="394"/>
      <c r="D19" s="394"/>
      <c r="E19" s="394"/>
      <c r="F19" s="170">
        <v>205</v>
      </c>
      <c r="G19" s="158">
        <f>IF('Bilans uspjeha'!G19="","",'Bilans uspjeha'!G19)</f>
      </c>
      <c r="H19" s="175">
        <f>IF('Bilans uspjeha'!H19="","",'Bilans uspjeha'!H19)</f>
      </c>
      <c r="J19" s="115"/>
    </row>
    <row r="20" spans="1:10" ht="12.75">
      <c r="A20" s="16">
        <v>61</v>
      </c>
      <c r="B20" s="325" t="s">
        <v>58</v>
      </c>
      <c r="C20" s="382"/>
      <c r="D20" s="382"/>
      <c r="E20" s="382"/>
      <c r="F20" s="12">
        <v>206</v>
      </c>
      <c r="G20" s="29">
        <f>IF('Bilans uspjeha'!G20="","",'Bilans uspjeha'!G20)</f>
        <v>27532889</v>
      </c>
      <c r="H20" s="30">
        <f>IF('Bilans uspjeha'!H20="","",'Bilans uspjeha'!H20)</f>
        <v>20309930</v>
      </c>
      <c r="J20" s="115"/>
    </row>
    <row r="21" spans="1:10" ht="12.75">
      <c r="A21" s="155">
        <v>610</v>
      </c>
      <c r="B21" s="316" t="s">
        <v>61</v>
      </c>
      <c r="C21" s="394"/>
      <c r="D21" s="394"/>
      <c r="E21" s="394"/>
      <c r="F21" s="170">
        <v>207</v>
      </c>
      <c r="G21" s="158">
        <f>IF('Bilans uspjeha'!G21="","",'Bilans uspjeha'!G21)</f>
      </c>
      <c r="H21" s="175">
        <f>IF('Bilans uspjeha'!H21="","",'Bilans uspjeha'!H21)</f>
      </c>
      <c r="J21" s="115"/>
    </row>
    <row r="22" spans="1:10" ht="12.75">
      <c r="A22" s="17">
        <v>611</v>
      </c>
      <c r="B22" s="339" t="s">
        <v>831</v>
      </c>
      <c r="C22" s="393"/>
      <c r="D22" s="393"/>
      <c r="E22" s="393"/>
      <c r="F22" s="12">
        <v>208</v>
      </c>
      <c r="G22" s="29">
        <f>IF('Bilans uspjeha'!G22="","",'Bilans uspjeha'!G22)</f>
        <v>10564954</v>
      </c>
      <c r="H22" s="30">
        <f>IF('Bilans uspjeha'!H22="","",'Bilans uspjeha'!H22)</f>
        <v>7165632</v>
      </c>
      <c r="J22" s="115"/>
    </row>
    <row r="23" spans="1:10" ht="12.75">
      <c r="A23" s="155">
        <v>612</v>
      </c>
      <c r="B23" s="316" t="s">
        <v>59</v>
      </c>
      <c r="C23" s="394"/>
      <c r="D23" s="394"/>
      <c r="E23" s="394"/>
      <c r="F23" s="170">
        <v>209</v>
      </c>
      <c r="G23" s="158">
        <f>IF('Bilans uspjeha'!G23="","",'Bilans uspjeha'!G23)</f>
        <v>16967935</v>
      </c>
      <c r="H23" s="175">
        <f>IF('Bilans uspjeha'!H23="","",'Bilans uspjeha'!H23)</f>
        <v>13144298</v>
      </c>
      <c r="J23" s="115"/>
    </row>
    <row r="24" spans="1:10" ht="12.75">
      <c r="A24" s="17">
        <v>62</v>
      </c>
      <c r="B24" s="325" t="s">
        <v>62</v>
      </c>
      <c r="C24" s="382"/>
      <c r="D24" s="382"/>
      <c r="E24" s="382"/>
      <c r="F24" s="12">
        <v>210</v>
      </c>
      <c r="G24" s="29">
        <f>IF('Bilans uspjeha'!G24="","",'Bilans uspjeha'!G24)</f>
      </c>
      <c r="H24" s="30">
        <f>IF('Bilans uspjeha'!H24="","",'Bilans uspjeha'!H24)</f>
      </c>
      <c r="J24" s="115"/>
    </row>
    <row r="25" spans="1:10" ht="12.75">
      <c r="A25" s="155">
        <v>630</v>
      </c>
      <c r="B25" s="312" t="s">
        <v>63</v>
      </c>
      <c r="C25" s="376"/>
      <c r="D25" s="376"/>
      <c r="E25" s="376"/>
      <c r="F25" s="170">
        <v>211</v>
      </c>
      <c r="G25" s="158">
        <f>IF('Bilans uspjeha'!G25="","",'Bilans uspjeha'!G25)</f>
      </c>
      <c r="H25" s="175">
        <f>IF('Bilans uspjeha'!H25="","",'Bilans uspjeha'!H25)</f>
      </c>
      <c r="J25" s="115"/>
    </row>
    <row r="26" spans="1:10" ht="12.75">
      <c r="A26" s="16">
        <v>631</v>
      </c>
      <c r="B26" s="325" t="s">
        <v>64</v>
      </c>
      <c r="C26" s="382"/>
      <c r="D26" s="382"/>
      <c r="E26" s="382"/>
      <c r="F26" s="12">
        <v>212</v>
      </c>
      <c r="G26" s="29">
        <f>IF('Bilans uspjeha'!G26="","",'Bilans uspjeha'!G26)</f>
      </c>
      <c r="H26" s="30">
        <f>IF('Bilans uspjeha'!H26="","",'Bilans uspjeha'!H26)</f>
      </c>
      <c r="J26" s="115"/>
    </row>
    <row r="27" spans="1:10" ht="22.5" customHeight="1">
      <c r="A27" s="155" t="s">
        <v>568</v>
      </c>
      <c r="B27" s="312" t="s">
        <v>609</v>
      </c>
      <c r="C27" s="376"/>
      <c r="D27" s="376"/>
      <c r="E27" s="376"/>
      <c r="F27" s="170">
        <v>213</v>
      </c>
      <c r="G27" s="158">
        <f>IF('Bilans uspjeha'!G27="","",'Bilans uspjeha'!G27)</f>
      </c>
      <c r="H27" s="175">
        <f>IF('Bilans uspjeha'!H27="","",'Bilans uspjeha'!H27)</f>
      </c>
      <c r="J27" s="115"/>
    </row>
    <row r="28" spans="1:10" ht="22.5" customHeight="1">
      <c r="A28" s="16" t="s">
        <v>569</v>
      </c>
      <c r="B28" s="325" t="s">
        <v>1002</v>
      </c>
      <c r="C28" s="382"/>
      <c r="D28" s="382"/>
      <c r="E28" s="382"/>
      <c r="F28" s="12">
        <v>214</v>
      </c>
      <c r="G28" s="29">
        <f>IF('Bilans uspjeha'!G28="","",'Bilans uspjeha'!G28)</f>
      </c>
      <c r="H28" s="30">
        <f>IF('Bilans uspjeha'!H28="","",'Bilans uspjeha'!H28)</f>
      </c>
      <c r="J28" s="115"/>
    </row>
    <row r="29" spans="1:10" ht="12.75">
      <c r="A29" s="155" t="s">
        <v>574</v>
      </c>
      <c r="B29" s="312" t="s">
        <v>65</v>
      </c>
      <c r="C29" s="376"/>
      <c r="D29" s="376"/>
      <c r="E29" s="376"/>
      <c r="F29" s="170">
        <v>215</v>
      </c>
      <c r="G29" s="158">
        <f>IF('Bilans uspjeha'!G29="","",'Bilans uspjeha'!G29)</f>
        <v>25499354</v>
      </c>
      <c r="H29" s="175">
        <f>IF('Bilans uspjeha'!H29="","",'Bilans uspjeha'!H29)</f>
        <v>26610263</v>
      </c>
      <c r="J29" s="115"/>
    </row>
    <row r="30" spans="1:10" ht="12.75">
      <c r="A30" s="16"/>
      <c r="B30" s="314" t="s">
        <v>42</v>
      </c>
      <c r="C30" s="395"/>
      <c r="D30" s="395"/>
      <c r="E30" s="395"/>
      <c r="F30" s="135">
        <v>216</v>
      </c>
      <c r="G30" s="27">
        <f>IF('Bilans uspjeha'!G30="","",'Bilans uspjeha'!G30)</f>
        <v>63140987</v>
      </c>
      <c r="H30" s="28">
        <f>IF('Bilans uspjeha'!H30="","",'Bilans uspjeha'!H30)</f>
        <v>59500455</v>
      </c>
      <c r="J30" s="115"/>
    </row>
    <row r="31" spans="1:10" ht="12.75">
      <c r="A31" s="155" t="s">
        <v>575</v>
      </c>
      <c r="B31" s="312" t="s">
        <v>66</v>
      </c>
      <c r="C31" s="376"/>
      <c r="D31" s="376"/>
      <c r="E31" s="376"/>
      <c r="F31" s="170">
        <v>217</v>
      </c>
      <c r="G31" s="158">
        <f>IF('Bilans uspjeha'!G31="","",'Bilans uspjeha'!G31)</f>
        <v>8637</v>
      </c>
      <c r="H31" s="175">
        <f>IF('Bilans uspjeha'!H31="","",'Bilans uspjeha'!H31)</f>
        <v>5320</v>
      </c>
      <c r="J31" s="115"/>
    </row>
    <row r="32" spans="1:10" ht="12.75">
      <c r="A32" s="16" t="s">
        <v>576</v>
      </c>
      <c r="B32" s="325" t="s">
        <v>67</v>
      </c>
      <c r="C32" s="382"/>
      <c r="D32" s="382"/>
      <c r="E32" s="382"/>
      <c r="F32" s="12">
        <v>218</v>
      </c>
      <c r="G32" s="29">
        <f>IF('Bilans uspjeha'!G32="","",'Bilans uspjeha'!G32)</f>
        <v>7350598</v>
      </c>
      <c r="H32" s="30">
        <f>IF('Bilans uspjeha'!H32="","",'Bilans uspjeha'!H32)</f>
        <v>8334840</v>
      </c>
      <c r="J32" s="115"/>
    </row>
    <row r="33" spans="1:10" ht="12.75">
      <c r="A33" s="155">
        <v>52</v>
      </c>
      <c r="B33" s="312" t="s">
        <v>628</v>
      </c>
      <c r="C33" s="376"/>
      <c r="D33" s="376"/>
      <c r="E33" s="376"/>
      <c r="F33" s="170">
        <v>219</v>
      </c>
      <c r="G33" s="158">
        <f>IF('Bilans uspjeha'!G33="","",'Bilans uspjeha'!G33)</f>
        <v>40338242</v>
      </c>
      <c r="H33" s="175">
        <f>IF('Bilans uspjeha'!H33="","",'Bilans uspjeha'!H33)</f>
        <v>36264088</v>
      </c>
      <c r="J33" s="115"/>
    </row>
    <row r="34" spans="1:10" ht="12.75">
      <c r="A34" s="16" t="s">
        <v>570</v>
      </c>
      <c r="B34" s="339" t="s">
        <v>68</v>
      </c>
      <c r="C34" s="393"/>
      <c r="D34" s="393"/>
      <c r="E34" s="393"/>
      <c r="F34" s="12">
        <v>220</v>
      </c>
      <c r="G34" s="29">
        <f>IF('Bilans uspjeha'!G34="","",'Bilans uspjeha'!G34)</f>
        <v>38504762</v>
      </c>
      <c r="H34" s="30">
        <f>IF('Bilans uspjeha'!H34="","",'Bilans uspjeha'!H34)</f>
        <v>34010341</v>
      </c>
      <c r="J34" s="115"/>
    </row>
    <row r="35" spans="1:10" ht="12.75">
      <c r="A35" s="155" t="s">
        <v>571</v>
      </c>
      <c r="B35" s="316" t="s">
        <v>69</v>
      </c>
      <c r="C35" s="394"/>
      <c r="D35" s="394"/>
      <c r="E35" s="394"/>
      <c r="F35" s="170">
        <v>221</v>
      </c>
      <c r="G35" s="158">
        <f>IF('Bilans uspjeha'!G35="","",'Bilans uspjeha'!G35)</f>
        <v>1833480</v>
      </c>
      <c r="H35" s="175">
        <f>IF('Bilans uspjeha'!H35="","",'Bilans uspjeha'!H35)</f>
        <v>2253747</v>
      </c>
      <c r="J35" s="115"/>
    </row>
    <row r="36" spans="1:10" ht="12.75">
      <c r="A36" s="16" t="s">
        <v>577</v>
      </c>
      <c r="B36" s="325" t="s">
        <v>875</v>
      </c>
      <c r="C36" s="382"/>
      <c r="D36" s="382"/>
      <c r="E36" s="382"/>
      <c r="F36" s="12">
        <v>222</v>
      </c>
      <c r="G36" s="29">
        <f>IF('Bilans uspjeha'!G36="","",'Bilans uspjeha'!G36)</f>
        <v>4362784</v>
      </c>
      <c r="H36" s="30">
        <f>IF('Bilans uspjeha'!H36="","",'Bilans uspjeha'!H36)</f>
        <v>2936219</v>
      </c>
      <c r="J36" s="115"/>
    </row>
    <row r="37" spans="1:10" ht="12.75">
      <c r="A37" s="155">
        <v>54</v>
      </c>
      <c r="B37" s="312" t="s">
        <v>70</v>
      </c>
      <c r="C37" s="376"/>
      <c r="D37" s="376"/>
      <c r="E37" s="376"/>
      <c r="F37" s="170">
        <v>223</v>
      </c>
      <c r="G37" s="158">
        <f>IF('Bilans uspjeha'!G37="","",'Bilans uspjeha'!G37)</f>
        <v>9882988</v>
      </c>
      <c r="H37" s="175">
        <f>IF('Bilans uspjeha'!H37="","",'Bilans uspjeha'!H37)</f>
        <v>10733533</v>
      </c>
      <c r="J37" s="115"/>
    </row>
    <row r="38" spans="1:10" ht="12.75">
      <c r="A38" s="16">
        <v>540</v>
      </c>
      <c r="B38" s="339" t="s">
        <v>71</v>
      </c>
      <c r="C38" s="393"/>
      <c r="D38" s="393"/>
      <c r="E38" s="393"/>
      <c r="F38" s="12">
        <v>224</v>
      </c>
      <c r="G38" s="29">
        <f>IF('Bilans uspjeha'!G38="","",'Bilans uspjeha'!G38)</f>
        <v>9524115</v>
      </c>
      <c r="H38" s="30">
        <f>IF('Bilans uspjeha'!H38="","",'Bilans uspjeha'!H38)</f>
        <v>10733533</v>
      </c>
      <c r="J38" s="115"/>
    </row>
    <row r="39" spans="1:10" ht="12.75">
      <c r="A39" s="155" t="s">
        <v>578</v>
      </c>
      <c r="B39" s="316" t="s">
        <v>72</v>
      </c>
      <c r="C39" s="394"/>
      <c r="D39" s="394"/>
      <c r="E39" s="394"/>
      <c r="F39" s="170">
        <v>225</v>
      </c>
      <c r="G39" s="158">
        <f>IF('Bilans uspjeha'!G39="","",'Bilans uspjeha'!G39)</f>
        <v>358873</v>
      </c>
      <c r="H39" s="175">
        <f>IF('Bilans uspjeha'!H39="","",'Bilans uspjeha'!H39)</f>
      </c>
      <c r="J39" s="115"/>
    </row>
    <row r="40" spans="1:10" ht="22.5" customHeight="1">
      <c r="A40" s="17" t="s">
        <v>579</v>
      </c>
      <c r="B40" s="325" t="s">
        <v>43</v>
      </c>
      <c r="C40" s="382"/>
      <c r="D40" s="382"/>
      <c r="E40" s="382"/>
      <c r="F40" s="12">
        <v>226</v>
      </c>
      <c r="G40" s="29">
        <f>IF('Bilans uspjeha'!G40="","",'Bilans uspjeha'!G40)</f>
        <v>842043</v>
      </c>
      <c r="H40" s="30">
        <f>IF('Bilans uspjeha'!H40="","",'Bilans uspjeha'!H40)</f>
        <v>758120</v>
      </c>
      <c r="J40" s="115"/>
    </row>
    <row r="41" spans="1:10" ht="12.75">
      <c r="A41" s="155">
        <v>555</v>
      </c>
      <c r="B41" s="312" t="s">
        <v>44</v>
      </c>
      <c r="C41" s="376"/>
      <c r="D41" s="376"/>
      <c r="E41" s="376"/>
      <c r="F41" s="170">
        <v>227</v>
      </c>
      <c r="G41" s="158">
        <f>IF('Bilans uspjeha'!G41="","",'Bilans uspjeha'!G41)</f>
        <v>187824</v>
      </c>
      <c r="H41" s="175">
        <f>IF('Bilans uspjeha'!H41="","",'Bilans uspjeha'!H41)</f>
        <v>165464</v>
      </c>
      <c r="J41" s="115"/>
    </row>
    <row r="42" spans="1:10" ht="12.75">
      <c r="A42" s="16">
        <v>556</v>
      </c>
      <c r="B42" s="325" t="s">
        <v>45</v>
      </c>
      <c r="C42" s="382"/>
      <c r="D42" s="382"/>
      <c r="E42" s="382"/>
      <c r="F42" s="12">
        <v>228</v>
      </c>
      <c r="G42" s="29">
        <f>IF('Bilans uspjeha'!G42="","",'Bilans uspjeha'!G42)</f>
        <v>167871</v>
      </c>
      <c r="H42" s="30">
        <f>IF('Bilans uspjeha'!H42="","",'Bilans uspjeha'!H42)</f>
        <v>302871</v>
      </c>
      <c r="J42" s="115"/>
    </row>
    <row r="43" spans="1:10" ht="12.75">
      <c r="A43" s="155"/>
      <c r="B43" s="385" t="s">
        <v>73</v>
      </c>
      <c r="C43" s="386"/>
      <c r="D43" s="386"/>
      <c r="E43" s="386"/>
      <c r="F43" s="170">
        <v>229</v>
      </c>
      <c r="G43" s="153">
        <f>IF('Bilans uspjeha'!G43="","",'Bilans uspjeha'!G43)</f>
        <v>0</v>
      </c>
      <c r="H43" s="178">
        <f>IF('Bilans uspjeha'!H43="","",'Bilans uspjeha'!H43)</f>
        <v>0</v>
      </c>
      <c r="J43" s="115"/>
    </row>
    <row r="44" spans="1:10" ht="12.75">
      <c r="A44" s="16"/>
      <c r="B44" s="380" t="s">
        <v>637</v>
      </c>
      <c r="C44" s="381"/>
      <c r="D44" s="381"/>
      <c r="E44" s="381"/>
      <c r="F44" s="12">
        <v>230</v>
      </c>
      <c r="G44" s="27">
        <f>IF('Bilans uspjeha'!G44="","",'Bilans uspjeha'!G44)</f>
        <v>10096850</v>
      </c>
      <c r="H44" s="28">
        <f>IF('Bilans uspjeha'!H44="","",'Bilans uspjeha'!H44)</f>
        <v>12573946</v>
      </c>
      <c r="J44" s="115"/>
    </row>
    <row r="45" spans="1:10" ht="12.75">
      <c r="A45" s="176"/>
      <c r="B45" s="396" t="s">
        <v>638</v>
      </c>
      <c r="C45" s="397"/>
      <c r="D45" s="397"/>
      <c r="E45" s="397"/>
      <c r="F45" s="253"/>
      <c r="G45" s="158">
        <f>IF('Bilans uspjeha'!G45="","",'Bilans uspjeha'!G45)</f>
      </c>
      <c r="H45" s="175">
        <f>IF('Bilans uspjeha'!H45="","",'Bilans uspjeha'!H45)</f>
      </c>
      <c r="J45" s="115"/>
    </row>
    <row r="46" spans="1:10" ht="12.75">
      <c r="A46" s="16">
        <v>66</v>
      </c>
      <c r="B46" s="389" t="s">
        <v>46</v>
      </c>
      <c r="C46" s="390"/>
      <c r="D46" s="390"/>
      <c r="E46" s="390"/>
      <c r="F46" s="252">
        <v>231</v>
      </c>
      <c r="G46" s="27">
        <f>IF('Bilans uspjeha'!G46="","",'Bilans uspjeha'!G46)</f>
        <v>8242</v>
      </c>
      <c r="H46" s="28">
        <f>IF('Bilans uspjeha'!H46="","",'Bilans uspjeha'!H46)</f>
        <v>18493</v>
      </c>
      <c r="J46" s="115"/>
    </row>
    <row r="47" spans="1:10" ht="12.75">
      <c r="A47" s="155">
        <v>660</v>
      </c>
      <c r="B47" s="312" t="s">
        <v>136</v>
      </c>
      <c r="C47" s="376"/>
      <c r="D47" s="376"/>
      <c r="E47" s="376"/>
      <c r="F47" s="170">
        <v>232</v>
      </c>
      <c r="G47" s="158">
        <f>IF('Bilans uspjeha'!G47="","",'Bilans uspjeha'!G47)</f>
      </c>
      <c r="H47" s="175">
        <f>IF('Bilans uspjeha'!H47="","",'Bilans uspjeha'!H47)</f>
      </c>
      <c r="J47" s="115"/>
    </row>
    <row r="48" spans="1:10" ht="12.75">
      <c r="A48" s="16">
        <v>661</v>
      </c>
      <c r="B48" s="325" t="s">
        <v>74</v>
      </c>
      <c r="C48" s="382"/>
      <c r="D48" s="382"/>
      <c r="E48" s="382"/>
      <c r="F48" s="12">
        <v>233</v>
      </c>
      <c r="G48" s="29">
        <f>IF('Bilans uspjeha'!G48="","",'Bilans uspjeha'!G48)</f>
        <v>8234</v>
      </c>
      <c r="H48" s="30">
        <f>IF('Bilans uspjeha'!H48="","",'Bilans uspjeha'!H48)</f>
        <v>18208</v>
      </c>
      <c r="J48" s="115"/>
    </row>
    <row r="49" spans="1:10" ht="12.75">
      <c r="A49" s="155">
        <v>662</v>
      </c>
      <c r="B49" s="312" t="s">
        <v>75</v>
      </c>
      <c r="C49" s="376"/>
      <c r="D49" s="376"/>
      <c r="E49" s="376"/>
      <c r="F49" s="170">
        <v>234</v>
      </c>
      <c r="G49" s="158">
        <f>IF('Bilans uspjeha'!G49="","",'Bilans uspjeha'!G49)</f>
        <v>8</v>
      </c>
      <c r="H49" s="175">
        <f>IF('Bilans uspjeha'!H49="","",'Bilans uspjeha'!H49)</f>
        <v>285</v>
      </c>
      <c r="J49" s="115"/>
    </row>
    <row r="50" spans="1:10" ht="12.75">
      <c r="A50" s="16">
        <v>663</v>
      </c>
      <c r="B50" s="325" t="s">
        <v>1000</v>
      </c>
      <c r="C50" s="382"/>
      <c r="D50" s="382"/>
      <c r="E50" s="382"/>
      <c r="F50" s="12">
        <v>235</v>
      </c>
      <c r="G50" s="29">
        <f>IF('Bilans uspjeha'!G50="","",'Bilans uspjeha'!G50)</f>
      </c>
      <c r="H50" s="30">
        <f>IF('Bilans uspjeha'!H50="","",'Bilans uspjeha'!H50)</f>
      </c>
      <c r="J50" s="115"/>
    </row>
    <row r="51" spans="1:10" ht="12.75">
      <c r="A51" s="155">
        <v>664</v>
      </c>
      <c r="B51" s="312" t="s">
        <v>76</v>
      </c>
      <c r="C51" s="376"/>
      <c r="D51" s="376"/>
      <c r="E51" s="376"/>
      <c r="F51" s="170">
        <v>236</v>
      </c>
      <c r="G51" s="158">
        <f>IF('Bilans uspjeha'!G51="","",'Bilans uspjeha'!G51)</f>
      </c>
      <c r="H51" s="175">
        <f>IF('Bilans uspjeha'!H51="","",'Bilans uspjeha'!H51)</f>
      </c>
      <c r="J51" s="115"/>
    </row>
    <row r="52" spans="1:10" ht="12.75">
      <c r="A52" s="16">
        <v>669</v>
      </c>
      <c r="B52" s="325" t="s">
        <v>47</v>
      </c>
      <c r="C52" s="382"/>
      <c r="D52" s="382"/>
      <c r="E52" s="382"/>
      <c r="F52" s="12">
        <v>237</v>
      </c>
      <c r="G52" s="29">
        <f>IF('Bilans uspjeha'!G52="","",'Bilans uspjeha'!G52)</f>
      </c>
      <c r="H52" s="30">
        <f>IF('Bilans uspjeha'!H52="","",'Bilans uspjeha'!H52)</f>
      </c>
      <c r="J52" s="115"/>
    </row>
    <row r="53" spans="1:10" ht="12.75">
      <c r="A53" s="155">
        <v>56</v>
      </c>
      <c r="B53" s="343" t="s">
        <v>77</v>
      </c>
      <c r="C53" s="379"/>
      <c r="D53" s="379"/>
      <c r="E53" s="379"/>
      <c r="F53" s="169">
        <v>238</v>
      </c>
      <c r="G53" s="153">
        <f>IF('Bilans uspjeha'!G53="","",'Bilans uspjeha'!G53)</f>
        <v>1991287</v>
      </c>
      <c r="H53" s="178">
        <f>IF('Bilans uspjeha'!H53="","",'Bilans uspjeha'!H53)</f>
        <v>2823391</v>
      </c>
      <c r="J53" s="115"/>
    </row>
    <row r="54" spans="1:10" ht="12.75">
      <c r="A54" s="16">
        <v>560</v>
      </c>
      <c r="B54" s="325" t="s">
        <v>137</v>
      </c>
      <c r="C54" s="382"/>
      <c r="D54" s="382"/>
      <c r="E54" s="382"/>
      <c r="F54" s="12">
        <v>239</v>
      </c>
      <c r="G54" s="29">
        <f>IF('Bilans uspjeha'!G54="","",'Bilans uspjeha'!G54)</f>
      </c>
      <c r="H54" s="30">
        <f>IF('Bilans uspjeha'!H54="","",'Bilans uspjeha'!H54)</f>
      </c>
      <c r="J54" s="115"/>
    </row>
    <row r="55" spans="1:10" ht="12.75">
      <c r="A55" s="160">
        <v>561</v>
      </c>
      <c r="B55" s="312" t="s">
        <v>78</v>
      </c>
      <c r="C55" s="376"/>
      <c r="D55" s="376"/>
      <c r="E55" s="376"/>
      <c r="F55" s="171">
        <v>240</v>
      </c>
      <c r="G55" s="182">
        <f>IF('Bilans uspjeha'!G55="","",'Bilans uspjeha'!G55)</f>
        <v>1989863</v>
      </c>
      <c r="H55" s="183">
        <f>IF('Bilans uspjeha'!H55="","",'Bilans uspjeha'!H55)</f>
        <v>2665504</v>
      </c>
      <c r="J55" s="115"/>
    </row>
    <row r="56" spans="1:10" ht="12.75">
      <c r="A56" s="16">
        <v>562</v>
      </c>
      <c r="B56" s="325" t="s">
        <v>79</v>
      </c>
      <c r="C56" s="382"/>
      <c r="D56" s="382"/>
      <c r="E56" s="382"/>
      <c r="F56" s="12">
        <v>241</v>
      </c>
      <c r="G56" s="29">
        <f>IF('Bilans uspjeha'!G56="","",'Bilans uspjeha'!G56)</f>
        <v>1424</v>
      </c>
      <c r="H56" s="30">
        <f>IF('Bilans uspjeha'!H56="","",'Bilans uspjeha'!H56)</f>
        <v>222</v>
      </c>
      <c r="J56" s="115"/>
    </row>
    <row r="57" spans="1:10" ht="12.75">
      <c r="A57" s="155">
        <v>563</v>
      </c>
      <c r="B57" s="312" t="s">
        <v>1001</v>
      </c>
      <c r="C57" s="376"/>
      <c r="D57" s="376"/>
      <c r="E57" s="376"/>
      <c r="F57" s="170">
        <v>242</v>
      </c>
      <c r="G57" s="158">
        <f>IF('Bilans uspjeha'!G57="","",'Bilans uspjeha'!G57)</f>
      </c>
      <c r="H57" s="175">
        <f>IF('Bilans uspjeha'!H57="","",'Bilans uspjeha'!H57)</f>
      </c>
      <c r="J57" s="115"/>
    </row>
    <row r="58" spans="1:10" ht="12.75">
      <c r="A58" s="16">
        <v>564</v>
      </c>
      <c r="B58" s="325" t="s">
        <v>48</v>
      </c>
      <c r="C58" s="382"/>
      <c r="D58" s="382"/>
      <c r="E58" s="382"/>
      <c r="F58" s="12">
        <v>243</v>
      </c>
      <c r="G58" s="29">
        <f>IF('Bilans uspjeha'!G58="","",'Bilans uspjeha'!G58)</f>
      </c>
      <c r="H58" s="30">
        <f>IF('Bilans uspjeha'!H58="","",'Bilans uspjeha'!H58)</f>
        <v>157665</v>
      </c>
      <c r="J58" s="115"/>
    </row>
    <row r="59" spans="1:10" ht="12.75">
      <c r="A59" s="155"/>
      <c r="B59" s="385" t="s">
        <v>639</v>
      </c>
      <c r="C59" s="386"/>
      <c r="D59" s="386"/>
      <c r="E59" s="386"/>
      <c r="F59" s="170">
        <v>244</v>
      </c>
      <c r="G59" s="153">
        <f>IF('Bilans uspjeha'!G59="","",'Bilans uspjeha'!G59)</f>
        <v>0</v>
      </c>
      <c r="H59" s="178">
        <f>IF('Bilans uspjeha'!H59="","",'Bilans uspjeha'!H59)</f>
        <v>0</v>
      </c>
      <c r="J59" s="115"/>
    </row>
    <row r="60" spans="1:10" ht="12.75">
      <c r="A60" s="16"/>
      <c r="B60" s="380" t="s">
        <v>640</v>
      </c>
      <c r="C60" s="381"/>
      <c r="D60" s="381"/>
      <c r="E60" s="381"/>
      <c r="F60" s="12">
        <v>245</v>
      </c>
      <c r="G60" s="27">
        <f>IF('Bilans uspjeha'!G60="","",'Bilans uspjeha'!G60)</f>
        <v>12079895</v>
      </c>
      <c r="H60" s="28">
        <f>IF('Bilans uspjeha'!H60="","",'Bilans uspjeha'!H60)</f>
        <v>15378844</v>
      </c>
      <c r="J60" s="115"/>
    </row>
    <row r="61" spans="1:10" ht="12.75">
      <c r="A61" s="160"/>
      <c r="B61" s="396" t="s">
        <v>641</v>
      </c>
      <c r="C61" s="397"/>
      <c r="D61" s="397"/>
      <c r="E61" s="397"/>
      <c r="F61" s="253"/>
      <c r="G61" s="158">
        <f>IF('Bilans uspjeha'!G61="","",'Bilans uspjeha'!G61)</f>
      </c>
      <c r="H61" s="175">
        <f>IF('Bilans uspjeha'!H61="","",'Bilans uspjeha'!H61)</f>
      </c>
      <c r="J61" s="115"/>
    </row>
    <row r="62" spans="1:10" ht="12.75">
      <c r="A62" s="17">
        <v>67</v>
      </c>
      <c r="B62" s="389" t="s">
        <v>810</v>
      </c>
      <c r="C62" s="390"/>
      <c r="D62" s="390"/>
      <c r="E62" s="390"/>
      <c r="F62" s="252">
        <v>246</v>
      </c>
      <c r="G62" s="27">
        <f>IF('Bilans uspjeha'!G62="","",'Bilans uspjeha'!G62)</f>
        <v>1677319</v>
      </c>
      <c r="H62" s="28">
        <f>IF('Bilans uspjeha'!H62="","",'Bilans uspjeha'!H62)</f>
        <v>303114</v>
      </c>
      <c r="J62" s="115"/>
    </row>
    <row r="63" spans="1:10" ht="12.75">
      <c r="A63" s="155">
        <v>670</v>
      </c>
      <c r="B63" s="312" t="s">
        <v>80</v>
      </c>
      <c r="C63" s="376"/>
      <c r="D63" s="376"/>
      <c r="E63" s="376"/>
      <c r="F63" s="170">
        <v>247</v>
      </c>
      <c r="G63" s="158">
        <f>IF('Bilans uspjeha'!G63="","",'Bilans uspjeha'!G63)</f>
      </c>
      <c r="H63" s="175">
        <f>IF('Bilans uspjeha'!H63="","",'Bilans uspjeha'!H63)</f>
      </c>
      <c r="J63" s="115"/>
    </row>
    <row r="64" spans="1:10" ht="12.75">
      <c r="A64" s="16">
        <v>671</v>
      </c>
      <c r="B64" s="325" t="s">
        <v>95</v>
      </c>
      <c r="C64" s="382"/>
      <c r="D64" s="382"/>
      <c r="E64" s="382"/>
      <c r="F64" s="12">
        <v>248</v>
      </c>
      <c r="G64" s="29">
        <f>IF('Bilans uspjeha'!G64="","",'Bilans uspjeha'!G64)</f>
      </c>
      <c r="H64" s="30">
        <f>IF('Bilans uspjeha'!H64="","",'Bilans uspjeha'!H64)</f>
      </c>
      <c r="J64" s="115"/>
    </row>
    <row r="65" spans="1:10" ht="12.75">
      <c r="A65" s="155">
        <v>672</v>
      </c>
      <c r="B65" s="312" t="s">
        <v>81</v>
      </c>
      <c r="C65" s="376"/>
      <c r="D65" s="376"/>
      <c r="E65" s="376"/>
      <c r="F65" s="170">
        <v>249</v>
      </c>
      <c r="G65" s="158">
        <f>IF('Bilans uspjeha'!G65="","",'Bilans uspjeha'!G65)</f>
      </c>
      <c r="H65" s="175">
        <f>IF('Bilans uspjeha'!H65="","",'Bilans uspjeha'!H65)</f>
      </c>
      <c r="J65" s="115"/>
    </row>
    <row r="66" spans="1:10" ht="12.75">
      <c r="A66" s="16">
        <v>673</v>
      </c>
      <c r="B66" s="325" t="s">
        <v>825</v>
      </c>
      <c r="C66" s="382"/>
      <c r="D66" s="382"/>
      <c r="E66" s="382"/>
      <c r="F66" s="12">
        <v>250</v>
      </c>
      <c r="G66" s="29">
        <f>IF('Bilans uspjeha'!G66="","",'Bilans uspjeha'!G66)</f>
      </c>
      <c r="H66" s="30">
        <f>IF('Bilans uspjeha'!H66="","",'Bilans uspjeha'!H66)</f>
      </c>
      <c r="J66" s="115"/>
    </row>
    <row r="67" spans="1:10" ht="12.75">
      <c r="A67" s="155">
        <v>674</v>
      </c>
      <c r="B67" s="312" t="s">
        <v>82</v>
      </c>
      <c r="C67" s="376"/>
      <c r="D67" s="376"/>
      <c r="E67" s="376"/>
      <c r="F67" s="170">
        <v>251</v>
      </c>
      <c r="G67" s="158">
        <f>IF('Bilans uspjeha'!G67="","",'Bilans uspjeha'!G67)</f>
      </c>
      <c r="H67" s="175">
        <f>IF('Bilans uspjeha'!H67="","",'Bilans uspjeha'!H67)</f>
      </c>
      <c r="J67" s="115"/>
    </row>
    <row r="68" spans="1:10" ht="12.75">
      <c r="A68" s="16">
        <v>675</v>
      </c>
      <c r="B68" s="325" t="s">
        <v>83</v>
      </c>
      <c r="C68" s="382"/>
      <c r="D68" s="382"/>
      <c r="E68" s="382"/>
      <c r="F68" s="12">
        <v>252</v>
      </c>
      <c r="G68" s="29">
        <f>IF('Bilans uspjeha'!G68="","",'Bilans uspjeha'!G68)</f>
        <v>222409</v>
      </c>
      <c r="H68" s="30">
        <f>IF('Bilans uspjeha'!H68="","",'Bilans uspjeha'!H68)</f>
        <v>5246</v>
      </c>
      <c r="J68" s="115"/>
    </row>
    <row r="69" spans="1:10" ht="12.75">
      <c r="A69" s="155">
        <v>676</v>
      </c>
      <c r="B69" s="312" t="s">
        <v>84</v>
      </c>
      <c r="C69" s="376"/>
      <c r="D69" s="376"/>
      <c r="E69" s="376"/>
      <c r="F69" s="170">
        <v>253</v>
      </c>
      <c r="G69" s="158">
        <f>IF('Bilans uspjeha'!G69="","",'Bilans uspjeha'!G69)</f>
        <v>33900</v>
      </c>
      <c r="H69" s="175">
        <f>IF('Bilans uspjeha'!H69="","",'Bilans uspjeha'!H69)</f>
        <v>24500</v>
      </c>
      <c r="J69" s="115"/>
    </row>
    <row r="70" spans="1:10" ht="12.75">
      <c r="A70" s="16">
        <v>677</v>
      </c>
      <c r="B70" s="325" t="s">
        <v>832</v>
      </c>
      <c r="C70" s="382"/>
      <c r="D70" s="382"/>
      <c r="E70" s="382"/>
      <c r="F70" s="12">
        <v>254</v>
      </c>
      <c r="G70" s="29">
        <f>IF('Bilans uspjeha'!G70="","",'Bilans uspjeha'!G70)</f>
        <v>450655</v>
      </c>
      <c r="H70" s="30">
        <f>IF('Bilans uspjeha'!H70="","",'Bilans uspjeha'!H70)</f>
        <v>151581</v>
      </c>
      <c r="J70" s="115"/>
    </row>
    <row r="71" spans="1:10" ht="22.5" customHeight="1">
      <c r="A71" s="155">
        <v>678</v>
      </c>
      <c r="B71" s="312" t="s">
        <v>1003</v>
      </c>
      <c r="C71" s="376"/>
      <c r="D71" s="376"/>
      <c r="E71" s="376"/>
      <c r="F71" s="170">
        <v>255</v>
      </c>
      <c r="G71" s="158">
        <f>IF('Bilans uspjeha'!G71="","",'Bilans uspjeha'!G71)</f>
      </c>
      <c r="H71" s="175">
        <f>IF('Bilans uspjeha'!H71="","",'Bilans uspjeha'!H71)</f>
      </c>
      <c r="J71" s="115"/>
    </row>
    <row r="72" spans="1:10" ht="22.5" customHeight="1">
      <c r="A72" s="16">
        <v>679</v>
      </c>
      <c r="B72" s="325" t="s">
        <v>85</v>
      </c>
      <c r="C72" s="382"/>
      <c r="D72" s="382"/>
      <c r="E72" s="382"/>
      <c r="F72" s="12">
        <v>256</v>
      </c>
      <c r="G72" s="29">
        <f>IF('Bilans uspjeha'!G72="","",'Bilans uspjeha'!G72)</f>
        <v>970355</v>
      </c>
      <c r="H72" s="30">
        <f>IF('Bilans uspjeha'!H72="","",'Bilans uspjeha'!H72)</f>
        <v>121787</v>
      </c>
      <c r="J72" s="115"/>
    </row>
    <row r="73" spans="1:10" ht="12.75">
      <c r="A73" s="160">
        <v>57</v>
      </c>
      <c r="B73" s="343" t="s">
        <v>811</v>
      </c>
      <c r="C73" s="379"/>
      <c r="D73" s="379"/>
      <c r="E73" s="379"/>
      <c r="F73" s="169">
        <v>257</v>
      </c>
      <c r="G73" s="180">
        <f>IF('Bilans uspjeha'!G73="","",'Bilans uspjeha'!G73)</f>
        <v>752401</v>
      </c>
      <c r="H73" s="181">
        <f>IF('Bilans uspjeha'!H73="","",'Bilans uspjeha'!H73)</f>
        <v>353932</v>
      </c>
      <c r="J73" s="115"/>
    </row>
    <row r="74" spans="1:10" ht="12.75">
      <c r="A74" s="17">
        <v>570</v>
      </c>
      <c r="B74" s="325" t="s">
        <v>86</v>
      </c>
      <c r="C74" s="382"/>
      <c r="D74" s="382"/>
      <c r="E74" s="382"/>
      <c r="F74" s="13">
        <v>258</v>
      </c>
      <c r="G74" s="35">
        <f>IF('Bilans uspjeha'!G74="","",'Bilans uspjeha'!G74)</f>
      </c>
      <c r="H74" s="36">
        <f>IF('Bilans uspjeha'!H74="","",'Bilans uspjeha'!H74)</f>
      </c>
      <c r="J74" s="115"/>
    </row>
    <row r="75" spans="1:10" ht="12.75">
      <c r="A75" s="160">
        <v>571</v>
      </c>
      <c r="B75" s="312" t="s">
        <v>94</v>
      </c>
      <c r="C75" s="376"/>
      <c r="D75" s="376"/>
      <c r="E75" s="376"/>
      <c r="F75" s="171">
        <v>259</v>
      </c>
      <c r="G75" s="182">
        <f>IF('Bilans uspjeha'!G75="","",'Bilans uspjeha'!G75)</f>
        <v>146210</v>
      </c>
      <c r="H75" s="183">
        <f>IF('Bilans uspjeha'!H75="","",'Bilans uspjeha'!H75)</f>
      </c>
      <c r="J75" s="115"/>
    </row>
    <row r="76" spans="1:10" ht="12.75">
      <c r="A76" s="17">
        <v>572</v>
      </c>
      <c r="B76" s="325" t="s">
        <v>87</v>
      </c>
      <c r="C76" s="382"/>
      <c r="D76" s="382"/>
      <c r="E76" s="382"/>
      <c r="F76" s="12">
        <v>260</v>
      </c>
      <c r="G76" s="35">
        <f>IF('Bilans uspjeha'!G76="","",'Bilans uspjeha'!G76)</f>
      </c>
      <c r="H76" s="36">
        <f>IF('Bilans uspjeha'!H76="","",'Bilans uspjeha'!H76)</f>
      </c>
      <c r="J76" s="115"/>
    </row>
    <row r="77" spans="1:10" ht="12.75">
      <c r="A77" s="160">
        <v>573</v>
      </c>
      <c r="B77" s="312" t="s">
        <v>826</v>
      </c>
      <c r="C77" s="376"/>
      <c r="D77" s="376"/>
      <c r="E77" s="376"/>
      <c r="F77" s="170">
        <v>261</v>
      </c>
      <c r="G77" s="182">
        <f>IF('Bilans uspjeha'!G77="","",'Bilans uspjeha'!G77)</f>
      </c>
      <c r="H77" s="183">
        <f>IF('Bilans uspjeha'!H77="","",'Bilans uspjeha'!H77)</f>
      </c>
      <c r="J77" s="115"/>
    </row>
    <row r="78" spans="1:10" ht="12.75">
      <c r="A78" s="17">
        <v>574</v>
      </c>
      <c r="B78" s="325" t="s">
        <v>88</v>
      </c>
      <c r="C78" s="382"/>
      <c r="D78" s="382"/>
      <c r="E78" s="382"/>
      <c r="F78" s="12">
        <v>262</v>
      </c>
      <c r="G78" s="35">
        <f>IF('Bilans uspjeha'!G78="","",'Bilans uspjeha'!G78)</f>
      </c>
      <c r="H78" s="36">
        <f>IF('Bilans uspjeha'!H78="","",'Bilans uspjeha'!H78)</f>
      </c>
      <c r="J78" s="115"/>
    </row>
    <row r="79" spans="1:10" ht="12.75">
      <c r="A79" s="160">
        <v>575</v>
      </c>
      <c r="B79" s="312" t="s">
        <v>89</v>
      </c>
      <c r="C79" s="376"/>
      <c r="D79" s="376"/>
      <c r="E79" s="376"/>
      <c r="F79" s="170">
        <v>263</v>
      </c>
      <c r="G79" s="182">
        <f>IF('Bilans uspjeha'!G79="","",'Bilans uspjeha'!G79)</f>
        <v>11129</v>
      </c>
      <c r="H79" s="183">
        <f>IF('Bilans uspjeha'!H79="","",'Bilans uspjeha'!H79)</f>
      </c>
      <c r="J79" s="115"/>
    </row>
    <row r="80" spans="1:10" ht="12.75">
      <c r="A80" s="17">
        <v>576</v>
      </c>
      <c r="B80" s="325" t="s">
        <v>90</v>
      </c>
      <c r="C80" s="382"/>
      <c r="D80" s="382"/>
      <c r="E80" s="382"/>
      <c r="F80" s="12">
        <v>264</v>
      </c>
      <c r="G80" s="35">
        <f>IF('Bilans uspjeha'!G80="","",'Bilans uspjeha'!G80)</f>
      </c>
      <c r="H80" s="36">
        <f>IF('Bilans uspjeha'!H80="","",'Bilans uspjeha'!H80)</f>
        <v>92228</v>
      </c>
      <c r="J80" s="115"/>
    </row>
    <row r="81" spans="1:10" ht="12.75">
      <c r="A81" s="160">
        <v>577</v>
      </c>
      <c r="B81" s="312" t="s">
        <v>91</v>
      </c>
      <c r="C81" s="376"/>
      <c r="D81" s="376"/>
      <c r="E81" s="376"/>
      <c r="F81" s="170">
        <v>265</v>
      </c>
      <c r="G81" s="182">
        <f>IF('Bilans uspjeha'!G81="","",'Bilans uspjeha'!G81)</f>
      </c>
      <c r="H81" s="183">
        <f>IF('Bilans uspjeha'!H81="","",'Bilans uspjeha'!H81)</f>
      </c>
      <c r="J81" s="115"/>
    </row>
    <row r="82" spans="1:10" ht="12.75">
      <c r="A82" s="17">
        <v>578</v>
      </c>
      <c r="B82" s="325" t="s">
        <v>92</v>
      </c>
      <c r="C82" s="382"/>
      <c r="D82" s="382"/>
      <c r="E82" s="382"/>
      <c r="F82" s="12">
        <v>266</v>
      </c>
      <c r="G82" s="35">
        <f>IF('Bilans uspjeha'!G82="","",'Bilans uspjeha'!G82)</f>
        <v>522084</v>
      </c>
      <c r="H82" s="36">
        <f>IF('Bilans uspjeha'!H82="","",'Bilans uspjeha'!H82)</f>
        <v>261704</v>
      </c>
      <c r="J82" s="115"/>
    </row>
    <row r="83" spans="1:10" ht="12.75">
      <c r="A83" s="160">
        <v>579</v>
      </c>
      <c r="B83" s="383" t="s">
        <v>93</v>
      </c>
      <c r="C83" s="384"/>
      <c r="D83" s="384"/>
      <c r="E83" s="384"/>
      <c r="F83" s="170">
        <v>267</v>
      </c>
      <c r="G83" s="182">
        <f>IF('Bilans uspjeha'!G83="","",'Bilans uspjeha'!G83)</f>
        <v>72978</v>
      </c>
      <c r="H83" s="183">
        <f>IF('Bilans uspjeha'!H83="","",'Bilans uspjeha'!H83)</f>
      </c>
      <c r="J83" s="115"/>
    </row>
    <row r="84" spans="1:10" ht="12.75">
      <c r="A84" s="17"/>
      <c r="B84" s="380" t="s">
        <v>643</v>
      </c>
      <c r="C84" s="381"/>
      <c r="D84" s="381"/>
      <c r="E84" s="381"/>
      <c r="F84" s="13">
        <v>268</v>
      </c>
      <c r="G84" s="37">
        <f>IF('Bilans uspjeha'!G84="","",'Bilans uspjeha'!G84)</f>
        <v>924918</v>
      </c>
      <c r="H84" s="38">
        <f>IF('Bilans uspjeha'!H84="","",'Bilans uspjeha'!H84)</f>
        <v>0</v>
      </c>
      <c r="J84" s="115"/>
    </row>
    <row r="85" spans="1:10" ht="12.75">
      <c r="A85" s="160"/>
      <c r="B85" s="385" t="s">
        <v>642</v>
      </c>
      <c r="C85" s="386"/>
      <c r="D85" s="386"/>
      <c r="E85" s="386"/>
      <c r="F85" s="171">
        <v>269</v>
      </c>
      <c r="G85" s="180">
        <f>IF('Bilans uspjeha'!G85="","",'Bilans uspjeha'!G85)</f>
        <v>0</v>
      </c>
      <c r="H85" s="181">
        <f>IF('Bilans uspjeha'!H85="","",'Bilans uspjeha'!H85)</f>
        <v>50818</v>
      </c>
      <c r="J85" s="115"/>
    </row>
    <row r="86" spans="1:10" ht="12.75">
      <c r="A86" s="17"/>
      <c r="B86" s="387" t="s">
        <v>644</v>
      </c>
      <c r="C86" s="388"/>
      <c r="D86" s="388"/>
      <c r="E86" s="388"/>
      <c r="F86" s="241"/>
      <c r="G86" s="35">
        <f>IF('Bilans uspjeha'!G86="","",'Bilans uspjeha'!G86)</f>
      </c>
      <c r="H86" s="36">
        <f>IF('Bilans uspjeha'!H86="","",'Bilans uspjeha'!H86)</f>
      </c>
      <c r="J86" s="115"/>
    </row>
    <row r="87" spans="1:10" ht="12.75">
      <c r="A87" s="160">
        <v>68</v>
      </c>
      <c r="B87" s="402" t="s">
        <v>812</v>
      </c>
      <c r="C87" s="403"/>
      <c r="D87" s="403"/>
      <c r="E87" s="403"/>
      <c r="F87" s="254">
        <v>270</v>
      </c>
      <c r="G87" s="180">
        <f>IF('Bilans uspjeha'!G87="","",'Bilans uspjeha'!G87)</f>
        <v>0</v>
      </c>
      <c r="H87" s="181">
        <f>IF('Bilans uspjeha'!H87="","",'Bilans uspjeha'!H87)</f>
        <v>0</v>
      </c>
      <c r="J87" s="115"/>
    </row>
    <row r="88" spans="1:10" ht="12.75">
      <c r="A88" s="17">
        <v>680</v>
      </c>
      <c r="B88" s="325" t="s">
        <v>974</v>
      </c>
      <c r="C88" s="382"/>
      <c r="D88" s="382"/>
      <c r="E88" s="382"/>
      <c r="F88" s="12">
        <v>271</v>
      </c>
      <c r="G88" s="35">
        <f>IF('Bilans uspjeha'!G88="","",'Bilans uspjeha'!G88)</f>
      </c>
      <c r="H88" s="36">
        <f>IF('Bilans uspjeha'!H88="","",'Bilans uspjeha'!H88)</f>
      </c>
      <c r="J88" s="115"/>
    </row>
    <row r="89" spans="1:10" ht="12.75">
      <c r="A89" s="160">
        <v>681</v>
      </c>
      <c r="B89" s="312" t="s">
        <v>975</v>
      </c>
      <c r="C89" s="376"/>
      <c r="D89" s="376"/>
      <c r="E89" s="376"/>
      <c r="F89" s="170">
        <v>272</v>
      </c>
      <c r="G89" s="182">
        <f>IF('Bilans uspjeha'!G89="","",'Bilans uspjeha'!G89)</f>
      </c>
      <c r="H89" s="183">
        <f>IF('Bilans uspjeha'!H89="","",'Bilans uspjeha'!H89)</f>
      </c>
      <c r="J89" s="115"/>
    </row>
    <row r="90" spans="1:10" ht="12.75">
      <c r="A90" s="17">
        <v>682</v>
      </c>
      <c r="B90" s="325" t="s">
        <v>976</v>
      </c>
      <c r="C90" s="382"/>
      <c r="D90" s="382"/>
      <c r="E90" s="382"/>
      <c r="F90" s="12">
        <v>273</v>
      </c>
      <c r="G90" s="35">
        <f>IF('Bilans uspjeha'!G90="","",'Bilans uspjeha'!G90)</f>
      </c>
      <c r="H90" s="36">
        <f>IF('Bilans uspjeha'!H90="","",'Bilans uspjeha'!H90)</f>
      </c>
      <c r="J90" s="115"/>
    </row>
    <row r="91" spans="1:10" ht="12.75">
      <c r="A91" s="160">
        <v>683</v>
      </c>
      <c r="B91" s="312" t="s">
        <v>977</v>
      </c>
      <c r="C91" s="376"/>
      <c r="D91" s="376"/>
      <c r="E91" s="376"/>
      <c r="F91" s="170">
        <v>274</v>
      </c>
      <c r="G91" s="182">
        <f>IF('Bilans uspjeha'!G91="","",'Bilans uspjeha'!G91)</f>
      </c>
      <c r="H91" s="183">
        <f>IF('Bilans uspjeha'!H91="","",'Bilans uspjeha'!H91)</f>
      </c>
      <c r="J91" s="115"/>
    </row>
    <row r="92" spans="1:10" ht="22.5" customHeight="1">
      <c r="A92" s="17">
        <v>684</v>
      </c>
      <c r="B92" s="325" t="s">
        <v>978</v>
      </c>
      <c r="C92" s="382"/>
      <c r="D92" s="382"/>
      <c r="E92" s="382"/>
      <c r="F92" s="12">
        <v>275</v>
      </c>
      <c r="G92" s="35">
        <f>IF('Bilans uspjeha'!G92="","",'Bilans uspjeha'!G92)</f>
      </c>
      <c r="H92" s="36">
        <f>IF('Bilans uspjeha'!H92="","",'Bilans uspjeha'!H92)</f>
      </c>
      <c r="J92" s="115"/>
    </row>
    <row r="93" spans="1:10" ht="12.75">
      <c r="A93" s="160">
        <v>685</v>
      </c>
      <c r="B93" s="312" t="s">
        <v>979</v>
      </c>
      <c r="C93" s="376"/>
      <c r="D93" s="376"/>
      <c r="E93" s="376"/>
      <c r="F93" s="170">
        <v>276</v>
      </c>
      <c r="G93" s="182">
        <f>IF('Bilans uspjeha'!G93="","",'Bilans uspjeha'!G93)</f>
      </c>
      <c r="H93" s="183">
        <f>IF('Bilans uspjeha'!H93="","",'Bilans uspjeha'!H93)</f>
      </c>
      <c r="J93" s="115"/>
    </row>
    <row r="94" spans="1:10" ht="12.75">
      <c r="A94" s="17">
        <v>686</v>
      </c>
      <c r="B94" s="325" t="s">
        <v>980</v>
      </c>
      <c r="C94" s="382"/>
      <c r="D94" s="382"/>
      <c r="E94" s="382"/>
      <c r="F94" s="12">
        <v>277</v>
      </c>
      <c r="G94" s="35">
        <f>IF('Bilans uspjeha'!G94="","",'Bilans uspjeha'!G94)</f>
      </c>
      <c r="H94" s="36">
        <f>IF('Bilans uspjeha'!H94="","",'Bilans uspjeha'!H94)</f>
      </c>
      <c r="J94" s="115"/>
    </row>
    <row r="95" spans="1:10" ht="12.75">
      <c r="A95" s="160">
        <v>687</v>
      </c>
      <c r="B95" s="312" t="s">
        <v>981</v>
      </c>
      <c r="C95" s="376"/>
      <c r="D95" s="376"/>
      <c r="E95" s="376"/>
      <c r="F95" s="171">
        <v>278</v>
      </c>
      <c r="G95" s="182">
        <f>IF('Bilans uspjeha'!G95="","",'Bilans uspjeha'!G95)</f>
      </c>
      <c r="H95" s="183">
        <f>IF('Bilans uspjeha'!H95="","",'Bilans uspjeha'!H95)</f>
      </c>
      <c r="J95" s="115"/>
    </row>
    <row r="96" spans="1:10" ht="12.75">
      <c r="A96" s="17">
        <v>689</v>
      </c>
      <c r="B96" s="325" t="s">
        <v>982</v>
      </c>
      <c r="C96" s="382"/>
      <c r="D96" s="382"/>
      <c r="E96" s="382"/>
      <c r="F96" s="13">
        <v>279</v>
      </c>
      <c r="G96" s="35">
        <f>IF('Bilans uspjeha'!G96="","",'Bilans uspjeha'!G96)</f>
      </c>
      <c r="H96" s="36">
        <f>IF('Bilans uspjeha'!H96="","",'Bilans uspjeha'!H96)</f>
      </c>
      <c r="J96" s="115"/>
    </row>
    <row r="97" spans="1:10" ht="12.75">
      <c r="A97" s="160">
        <v>58</v>
      </c>
      <c r="B97" s="343" t="s">
        <v>876</v>
      </c>
      <c r="C97" s="379"/>
      <c r="D97" s="379"/>
      <c r="E97" s="379"/>
      <c r="F97" s="169">
        <v>280</v>
      </c>
      <c r="G97" s="180">
        <f>IF('Bilans uspjeha'!G97="","",'Bilans uspjeha'!G97)</f>
        <v>0</v>
      </c>
      <c r="H97" s="181">
        <f>IF('Bilans uspjeha'!H97="","",'Bilans uspjeha'!H97)</f>
        <v>0</v>
      </c>
      <c r="J97" s="115"/>
    </row>
    <row r="98" spans="1:10" ht="12.75">
      <c r="A98" s="17">
        <v>580</v>
      </c>
      <c r="B98" s="325" t="s">
        <v>973</v>
      </c>
      <c r="C98" s="382"/>
      <c r="D98" s="382"/>
      <c r="E98" s="382"/>
      <c r="F98" s="12">
        <v>281</v>
      </c>
      <c r="G98" s="35">
        <f>IF('Bilans uspjeha'!G98="","",'Bilans uspjeha'!G98)</f>
      </c>
      <c r="H98" s="36">
        <f>IF('Bilans uspjeha'!H98="","",'Bilans uspjeha'!H98)</f>
      </c>
      <c r="J98" s="115"/>
    </row>
    <row r="99" spans="1:10" ht="12.75">
      <c r="A99" s="160">
        <v>581</v>
      </c>
      <c r="B99" s="312" t="s">
        <v>610</v>
      </c>
      <c r="C99" s="376"/>
      <c r="D99" s="376"/>
      <c r="E99" s="376"/>
      <c r="F99" s="170">
        <v>282</v>
      </c>
      <c r="G99" s="182">
        <f>IF('Bilans uspjeha'!G99="","",'Bilans uspjeha'!G99)</f>
      </c>
      <c r="H99" s="183">
        <f>IF('Bilans uspjeha'!H99="","",'Bilans uspjeha'!H99)</f>
      </c>
      <c r="J99" s="115"/>
    </row>
    <row r="100" spans="1:10" ht="12.75">
      <c r="A100" s="17">
        <v>582</v>
      </c>
      <c r="B100" s="325" t="s">
        <v>622</v>
      </c>
      <c r="C100" s="382"/>
      <c r="D100" s="382"/>
      <c r="E100" s="382"/>
      <c r="F100" s="12">
        <v>283</v>
      </c>
      <c r="G100" s="35">
        <f>IF('Bilans uspjeha'!G100="","",'Bilans uspjeha'!G100)</f>
      </c>
      <c r="H100" s="36">
        <f>IF('Bilans uspjeha'!H100="","",'Bilans uspjeha'!H100)</f>
      </c>
      <c r="J100" s="115"/>
    </row>
    <row r="101" spans="1:10" ht="12.75">
      <c r="A101" s="160">
        <v>583</v>
      </c>
      <c r="B101" s="312" t="s">
        <v>623</v>
      </c>
      <c r="C101" s="376"/>
      <c r="D101" s="376"/>
      <c r="E101" s="376"/>
      <c r="F101" s="170">
        <v>284</v>
      </c>
      <c r="G101" s="182">
        <f>IF('Bilans uspjeha'!G101="","",'Bilans uspjeha'!G101)</f>
      </c>
      <c r="H101" s="183">
        <f>IF('Bilans uspjeha'!H101="","",'Bilans uspjeha'!H101)</f>
      </c>
      <c r="J101" s="115"/>
    </row>
    <row r="102" spans="1:10" ht="12.75">
      <c r="A102" s="17">
        <v>584</v>
      </c>
      <c r="B102" s="325" t="s">
        <v>624</v>
      </c>
      <c r="C102" s="382"/>
      <c r="D102" s="382"/>
      <c r="E102" s="382"/>
      <c r="F102" s="12">
        <v>285</v>
      </c>
      <c r="G102" s="35">
        <f>IF('Bilans uspjeha'!G102="","",'Bilans uspjeha'!G102)</f>
      </c>
      <c r="H102" s="36">
        <f>IF('Bilans uspjeha'!H102="","",'Bilans uspjeha'!H102)</f>
      </c>
      <c r="J102" s="115"/>
    </row>
    <row r="103" spans="1:10" ht="12.75">
      <c r="A103" s="160">
        <v>585</v>
      </c>
      <c r="B103" s="312" t="s">
        <v>625</v>
      </c>
      <c r="C103" s="376"/>
      <c r="D103" s="376"/>
      <c r="E103" s="376"/>
      <c r="F103" s="170">
        <v>286</v>
      </c>
      <c r="G103" s="182">
        <f>IF('Bilans uspjeha'!G103="","",'Bilans uspjeha'!G103)</f>
      </c>
      <c r="H103" s="183">
        <f>IF('Bilans uspjeha'!H103="","",'Bilans uspjeha'!H103)</f>
      </c>
      <c r="J103" s="115"/>
    </row>
    <row r="104" spans="1:10" ht="12.75">
      <c r="A104" s="17">
        <v>586</v>
      </c>
      <c r="B104" s="325" t="s">
        <v>626</v>
      </c>
      <c r="C104" s="382"/>
      <c r="D104" s="382"/>
      <c r="E104" s="382"/>
      <c r="F104" s="12">
        <v>287</v>
      </c>
      <c r="G104" s="35">
        <f>IF('Bilans uspjeha'!G104="","",'Bilans uspjeha'!G104)</f>
      </c>
      <c r="H104" s="36">
        <f>IF('Bilans uspjeha'!H104="","",'Bilans uspjeha'!H104)</f>
      </c>
      <c r="J104" s="115"/>
    </row>
    <row r="105" spans="1:10" ht="12.75">
      <c r="A105" s="160">
        <v>589</v>
      </c>
      <c r="B105" s="312" t="s">
        <v>627</v>
      </c>
      <c r="C105" s="376"/>
      <c r="D105" s="376"/>
      <c r="E105" s="376"/>
      <c r="F105" s="171">
        <v>288</v>
      </c>
      <c r="G105" s="182">
        <f>IF('Bilans uspjeha'!G105="","",'Bilans uspjeha'!G105)</f>
      </c>
      <c r="H105" s="183">
        <f>IF('Bilans uspjeha'!H105="","",'Bilans uspjeha'!H105)</f>
      </c>
      <c r="J105" s="115"/>
    </row>
    <row r="106" spans="1:10" ht="12.75">
      <c r="A106" s="17"/>
      <c r="B106" s="380" t="s">
        <v>645</v>
      </c>
      <c r="C106" s="381"/>
      <c r="D106" s="381"/>
      <c r="E106" s="381"/>
      <c r="F106" s="12">
        <v>289</v>
      </c>
      <c r="G106" s="37">
        <f>IF('Bilans uspjeha'!G106="","",'Bilans uspjeha'!G106)</f>
        <v>0</v>
      </c>
      <c r="H106" s="38">
        <f>IF('Bilans uspjeha'!H106="","",'Bilans uspjeha'!H106)</f>
        <v>0</v>
      </c>
      <c r="J106" s="115"/>
    </row>
    <row r="107" spans="1:10" ht="12.75">
      <c r="A107" s="160"/>
      <c r="B107" s="385" t="s">
        <v>646</v>
      </c>
      <c r="C107" s="386"/>
      <c r="D107" s="386"/>
      <c r="E107" s="386"/>
      <c r="F107" s="170">
        <v>290</v>
      </c>
      <c r="G107" s="180">
        <f>IF('Bilans uspjeha'!G107="","",'Bilans uspjeha'!G107)</f>
        <v>0</v>
      </c>
      <c r="H107" s="181">
        <f>IF('Bilans uspjeha'!H107="","",'Bilans uspjeha'!H107)</f>
        <v>0</v>
      </c>
      <c r="J107" s="115"/>
    </row>
    <row r="108" spans="1:10" ht="22.5" customHeight="1">
      <c r="A108" s="17" t="s">
        <v>572</v>
      </c>
      <c r="B108" s="380" t="s">
        <v>647</v>
      </c>
      <c r="C108" s="381"/>
      <c r="D108" s="381"/>
      <c r="E108" s="381"/>
      <c r="F108" s="12">
        <v>291</v>
      </c>
      <c r="G108" s="37">
        <f>IF('Bilans uspjeha'!G108="","",'Bilans uspjeha'!G108)</f>
        <v>453684</v>
      </c>
      <c r="H108" s="38">
        <f>IF('Bilans uspjeha'!H108="","",'Bilans uspjeha'!H108)</f>
      </c>
      <c r="J108" s="115"/>
    </row>
    <row r="109" spans="1:10" ht="22.5" customHeight="1">
      <c r="A109" s="160" t="s">
        <v>573</v>
      </c>
      <c r="B109" s="385" t="s">
        <v>648</v>
      </c>
      <c r="C109" s="386"/>
      <c r="D109" s="386"/>
      <c r="E109" s="386"/>
      <c r="F109" s="170">
        <v>292</v>
      </c>
      <c r="G109" s="180">
        <f>IF('Bilans uspjeha'!G109="","",'Bilans uspjeha'!G109)</f>
        <v>884304</v>
      </c>
      <c r="H109" s="181">
        <f>IF('Bilans uspjeha'!H109="","",'Bilans uspjeha'!H109)</f>
      </c>
      <c r="J109" s="115"/>
    </row>
    <row r="110" spans="1:10" ht="12.75" customHeight="1">
      <c r="A110" s="17"/>
      <c r="B110" s="387" t="s">
        <v>649</v>
      </c>
      <c r="C110" s="388"/>
      <c r="D110" s="388"/>
      <c r="E110" s="388"/>
      <c r="F110" s="241"/>
      <c r="G110" s="35">
        <f>IF('Bilans uspjeha'!G110="","",'Bilans uspjeha'!G110)</f>
      </c>
      <c r="H110" s="36">
        <f>IF('Bilans uspjeha'!H110="","",'Bilans uspjeha'!H110)</f>
      </c>
      <c r="J110" s="115"/>
    </row>
    <row r="111" spans="1:10" ht="12.75" customHeight="1">
      <c r="A111" s="160"/>
      <c r="B111" s="422" t="s">
        <v>983</v>
      </c>
      <c r="C111" s="423"/>
      <c r="D111" s="423"/>
      <c r="E111" s="423"/>
      <c r="F111" s="255">
        <v>293</v>
      </c>
      <c r="G111" s="182">
        <f>IF('Bilans uspjeha'!G111="","",'Bilans uspjeha'!G111)</f>
        <v>0</v>
      </c>
      <c r="H111" s="183">
        <f>IF('Bilans uspjeha'!H111="","",'Bilans uspjeha'!H111)</f>
        <v>0</v>
      </c>
      <c r="J111" s="115"/>
    </row>
    <row r="112" spans="1:10" ht="12.75" customHeight="1">
      <c r="A112" s="231"/>
      <c r="B112" s="377" t="s">
        <v>848</v>
      </c>
      <c r="C112" s="378" t="s">
        <v>847</v>
      </c>
      <c r="D112" s="378"/>
      <c r="E112" s="378"/>
      <c r="F112" s="12">
        <v>294</v>
      </c>
      <c r="G112" s="232">
        <f>IF('Bilans uspjeha'!G112="","",'Bilans uspjeha'!G112)</f>
        <v>11585597</v>
      </c>
      <c r="H112" s="233">
        <f>IF('Bilans uspjeha'!H112="","",'Bilans uspjeha'!H112)</f>
        <v>15429662</v>
      </c>
      <c r="J112" s="115"/>
    </row>
    <row r="113" spans="1:10" ht="12.75" customHeight="1">
      <c r="A113" s="160"/>
      <c r="B113" s="385" t="s">
        <v>650</v>
      </c>
      <c r="C113" s="386"/>
      <c r="D113" s="386"/>
      <c r="E113" s="386"/>
      <c r="F113" s="170"/>
      <c r="G113" s="182">
        <f>IF('Bilans uspjeha'!G113="","",'Bilans uspjeha'!G113)</f>
      </c>
      <c r="H113" s="183">
        <f>IF('Bilans uspjeha'!H113="","",'Bilans uspjeha'!H113)</f>
      </c>
      <c r="J113" s="115"/>
    </row>
    <row r="114" spans="1:10" ht="12.75" customHeight="1">
      <c r="A114" s="231">
        <v>721</v>
      </c>
      <c r="B114" s="377" t="s">
        <v>985</v>
      </c>
      <c r="C114" s="378"/>
      <c r="D114" s="378"/>
      <c r="E114" s="378"/>
      <c r="F114" s="12">
        <v>295</v>
      </c>
      <c r="G114" s="232">
        <f>IF('Bilans uspjeha'!G114="","",'Bilans uspjeha'!G114)</f>
      </c>
      <c r="H114" s="233">
        <f>IF('Bilans uspjeha'!H114="","",'Bilans uspjeha'!H114)</f>
      </c>
      <c r="J114" s="115"/>
    </row>
    <row r="115" spans="1:10" ht="12.75" customHeight="1">
      <c r="A115" s="160" t="s">
        <v>580</v>
      </c>
      <c r="B115" s="312" t="s">
        <v>984</v>
      </c>
      <c r="C115" s="376"/>
      <c r="D115" s="376"/>
      <c r="E115" s="376"/>
      <c r="F115" s="171">
        <v>296</v>
      </c>
      <c r="G115" s="182">
        <f>IF('Bilans uspjeha'!G115="","",'Bilans uspjeha'!G115)</f>
      </c>
      <c r="H115" s="183">
        <f>IF('Bilans uspjeha'!H115="","",'Bilans uspjeha'!H115)</f>
      </c>
      <c r="J115" s="115"/>
    </row>
    <row r="116" spans="1:10" ht="12.75" customHeight="1">
      <c r="A116" s="231" t="s">
        <v>580</v>
      </c>
      <c r="B116" s="377" t="s">
        <v>986</v>
      </c>
      <c r="C116" s="378"/>
      <c r="D116" s="378"/>
      <c r="E116" s="378"/>
      <c r="F116" s="12">
        <v>297</v>
      </c>
      <c r="G116" s="232">
        <f>IF('Bilans uspjeha'!G116="","",'Bilans uspjeha'!G116)</f>
      </c>
      <c r="H116" s="233">
        <f>IF('Bilans uspjeha'!H116="","",'Bilans uspjeha'!H116)</f>
      </c>
      <c r="J116" s="115"/>
    </row>
    <row r="117" spans="1:10" ht="12.75" customHeight="1">
      <c r="A117" s="160"/>
      <c r="B117" s="396" t="s">
        <v>651</v>
      </c>
      <c r="C117" s="397"/>
      <c r="D117" s="397"/>
      <c r="E117" s="397"/>
      <c r="F117" s="253"/>
      <c r="G117" s="182">
        <f>IF('Bilans uspjeha'!G117="","",'Bilans uspjeha'!G117)</f>
      </c>
      <c r="H117" s="183">
        <f>IF('Bilans uspjeha'!H117="","",'Bilans uspjeha'!H117)</f>
      </c>
      <c r="J117" s="115"/>
    </row>
    <row r="118" spans="1:10" ht="12.75" customHeight="1">
      <c r="A118" s="231"/>
      <c r="B118" s="430" t="s">
        <v>987</v>
      </c>
      <c r="C118" s="431"/>
      <c r="D118" s="431"/>
      <c r="E118" s="431"/>
      <c r="F118" s="256">
        <v>298</v>
      </c>
      <c r="G118" s="232">
        <f>IF('Bilans uspjeha'!G118="","",'Bilans uspjeha'!G118)</f>
        <v>0</v>
      </c>
      <c r="H118" s="233">
        <f>IF('Bilans uspjeha'!H118="","",'Bilans uspjeha'!H118)</f>
        <v>0</v>
      </c>
      <c r="J118" s="115"/>
    </row>
    <row r="119" spans="1:10" ht="12.75" customHeight="1">
      <c r="A119" s="160" t="s">
        <v>184</v>
      </c>
      <c r="B119" s="312" t="s">
        <v>634</v>
      </c>
      <c r="C119" s="376"/>
      <c r="D119" s="376"/>
      <c r="E119" s="376"/>
      <c r="F119" s="170">
        <v>299</v>
      </c>
      <c r="G119" s="182">
        <f>IF('Bilans uspjeha'!G119="","",'Bilans uspjeha'!G119)</f>
        <v>11585597</v>
      </c>
      <c r="H119" s="183">
        <f>IF('Bilans uspjeha'!H119="","",'Bilans uspjeha'!H119)</f>
        <v>15429662</v>
      </c>
      <c r="J119" s="115"/>
    </row>
    <row r="120" spans="1:10" ht="22.5" customHeight="1">
      <c r="A120" s="231">
        <v>723</v>
      </c>
      <c r="B120" s="424" t="s">
        <v>652</v>
      </c>
      <c r="C120" s="425"/>
      <c r="D120" s="425"/>
      <c r="E120" s="425"/>
      <c r="F120" s="12">
        <v>300</v>
      </c>
      <c r="G120" s="236">
        <f>IF('Bilans uspjeha'!G120="","",'Bilans uspjeha'!G120)</f>
      </c>
      <c r="H120" s="237">
        <f>IF('Bilans uspjeha'!H120="","",'Bilans uspjeha'!H120)</f>
      </c>
      <c r="J120" s="115"/>
    </row>
    <row r="121" spans="1:10" ht="12.75" customHeight="1">
      <c r="A121" s="160"/>
      <c r="B121" s="396" t="s">
        <v>653</v>
      </c>
      <c r="C121" s="397"/>
      <c r="D121" s="397"/>
      <c r="E121" s="397"/>
      <c r="F121" s="253"/>
      <c r="G121" s="182">
        <f>IF('Bilans uspjeha'!G121="","",'Bilans uspjeha'!G121)</f>
      </c>
      <c r="H121" s="183">
        <f>IF('Bilans uspjeha'!H121="","",'Bilans uspjeha'!H121)</f>
      </c>
      <c r="J121" s="115"/>
    </row>
    <row r="122" spans="1:10" ht="12.75" customHeight="1">
      <c r="A122" s="231"/>
      <c r="B122" s="432" t="s">
        <v>813</v>
      </c>
      <c r="C122" s="433"/>
      <c r="D122" s="433"/>
      <c r="E122" s="433"/>
      <c r="F122" s="252">
        <v>301</v>
      </c>
      <c r="G122" s="236">
        <f>IF('Bilans uspjeha'!G122="","",'Bilans uspjeha'!G122)</f>
        <v>0</v>
      </c>
      <c r="H122" s="237">
        <f>IF('Bilans uspjeha'!H122="","",'Bilans uspjeha'!H122)</f>
        <v>0</v>
      </c>
      <c r="J122" s="115"/>
    </row>
    <row r="123" spans="1:10" ht="22.5" customHeight="1">
      <c r="A123" s="160"/>
      <c r="B123" s="312" t="s">
        <v>833</v>
      </c>
      <c r="C123" s="376"/>
      <c r="D123" s="376"/>
      <c r="E123" s="376"/>
      <c r="F123" s="170">
        <v>302</v>
      </c>
      <c r="G123" s="182">
        <f>IF('Bilans uspjeha'!G123="","",'Bilans uspjeha'!G123)</f>
      </c>
      <c r="H123" s="183">
        <f>IF('Bilans uspjeha'!H123="","",'Bilans uspjeha'!H123)</f>
      </c>
      <c r="J123" s="115"/>
    </row>
    <row r="124" spans="1:10" ht="12.75" customHeight="1">
      <c r="A124" s="231"/>
      <c r="B124" s="377" t="s">
        <v>988</v>
      </c>
      <c r="C124" s="378"/>
      <c r="D124" s="378"/>
      <c r="E124" s="378"/>
      <c r="F124" s="13">
        <v>303</v>
      </c>
      <c r="G124" s="232">
        <f>IF('Bilans uspjeha'!G124="","",'Bilans uspjeha'!G124)</f>
      </c>
      <c r="H124" s="233">
        <f>IF('Bilans uspjeha'!H124="","",'Bilans uspjeha'!H124)</f>
      </c>
      <c r="J124" s="115"/>
    </row>
    <row r="125" spans="1:10" ht="12.75" customHeight="1">
      <c r="A125" s="160"/>
      <c r="B125" s="312" t="s">
        <v>633</v>
      </c>
      <c r="C125" s="376"/>
      <c r="D125" s="376"/>
      <c r="E125" s="376"/>
      <c r="F125" s="170">
        <v>304</v>
      </c>
      <c r="G125" s="182">
        <f>IF('Bilans uspjeha'!G125="","",'Bilans uspjeha'!G125)</f>
      </c>
      <c r="H125" s="183">
        <f>IF('Bilans uspjeha'!H125="","",'Bilans uspjeha'!H125)</f>
      </c>
      <c r="J125" s="115"/>
    </row>
    <row r="126" spans="1:10" ht="12.75" customHeight="1">
      <c r="A126" s="231"/>
      <c r="B126" s="377" t="s">
        <v>989</v>
      </c>
      <c r="C126" s="378"/>
      <c r="D126" s="378"/>
      <c r="E126" s="378"/>
      <c r="F126" s="12">
        <v>305</v>
      </c>
      <c r="G126" s="232">
        <f>IF('Bilans uspjeha'!G126="","",'Bilans uspjeha'!G126)</f>
      </c>
      <c r="H126" s="233">
        <f>IF('Bilans uspjeha'!H126="","",'Bilans uspjeha'!H126)</f>
      </c>
      <c r="J126" s="115"/>
    </row>
    <row r="127" spans="1:10" ht="12.75" customHeight="1">
      <c r="A127" s="160"/>
      <c r="B127" s="312" t="s">
        <v>482</v>
      </c>
      <c r="C127" s="376"/>
      <c r="D127" s="376"/>
      <c r="E127" s="376"/>
      <c r="F127" s="170">
        <v>306</v>
      </c>
      <c r="G127" s="182">
        <f>IF('Bilans uspjeha'!G127="","",'Bilans uspjeha'!G127)</f>
      </c>
      <c r="H127" s="183">
        <f>IF('Bilans uspjeha'!H127="","",'Bilans uspjeha'!H127)</f>
      </c>
      <c r="J127" s="115"/>
    </row>
    <row r="128" spans="1:10" ht="12.75" customHeight="1">
      <c r="A128" s="231"/>
      <c r="B128" s="377" t="s">
        <v>990</v>
      </c>
      <c r="C128" s="378"/>
      <c r="D128" s="378"/>
      <c r="E128" s="378"/>
      <c r="F128" s="12">
        <v>307</v>
      </c>
      <c r="G128" s="232">
        <f>IF('Bilans uspjeha'!G128="","",'Bilans uspjeha'!G128)</f>
      </c>
      <c r="H128" s="233">
        <f>IF('Bilans uspjeha'!H128="","",'Bilans uspjeha'!H128)</f>
      </c>
      <c r="J128" s="115"/>
    </row>
    <row r="129" spans="1:10" ht="12.75" customHeight="1">
      <c r="A129" s="160"/>
      <c r="B129" s="343" t="s">
        <v>814</v>
      </c>
      <c r="C129" s="379"/>
      <c r="D129" s="379"/>
      <c r="E129" s="379"/>
      <c r="F129" s="169">
        <v>308</v>
      </c>
      <c r="G129" s="180">
        <f>IF('Bilans uspjeha'!G129="","",'Bilans uspjeha'!G129)</f>
        <v>0</v>
      </c>
      <c r="H129" s="181">
        <f>IF('Bilans uspjeha'!H129="","",'Bilans uspjeha'!H129)</f>
        <v>0</v>
      </c>
      <c r="J129" s="115"/>
    </row>
    <row r="130" spans="1:10" ht="12.75" customHeight="1">
      <c r="A130" s="231"/>
      <c r="B130" s="377" t="s">
        <v>991</v>
      </c>
      <c r="C130" s="378"/>
      <c r="D130" s="378"/>
      <c r="E130" s="378"/>
      <c r="F130" s="12">
        <v>309</v>
      </c>
      <c r="G130" s="232">
        <f>IF('Bilans uspjeha'!G130="","",'Bilans uspjeha'!G130)</f>
      </c>
      <c r="H130" s="233">
        <f>IF('Bilans uspjeha'!H130="","",'Bilans uspjeha'!H130)</f>
      </c>
      <c r="J130" s="115"/>
    </row>
    <row r="131" spans="1:10" ht="12.75" customHeight="1">
      <c r="A131" s="160"/>
      <c r="B131" s="312" t="s">
        <v>636</v>
      </c>
      <c r="C131" s="376"/>
      <c r="D131" s="376"/>
      <c r="E131" s="376"/>
      <c r="F131" s="170">
        <v>310</v>
      </c>
      <c r="G131" s="182">
        <f>IF('Bilans uspjeha'!G131="","",'Bilans uspjeha'!G131)</f>
      </c>
      <c r="H131" s="183">
        <f>IF('Bilans uspjeha'!H131="","",'Bilans uspjeha'!H131)</f>
      </c>
      <c r="J131" s="115"/>
    </row>
    <row r="132" spans="1:10" ht="12.75" customHeight="1">
      <c r="A132" s="231"/>
      <c r="B132" s="377" t="s">
        <v>992</v>
      </c>
      <c r="C132" s="378"/>
      <c r="D132" s="378"/>
      <c r="E132" s="378"/>
      <c r="F132" s="12">
        <v>311</v>
      </c>
      <c r="G132" s="232">
        <f>IF('Bilans uspjeha'!G132="","",'Bilans uspjeha'!G132)</f>
      </c>
      <c r="H132" s="233">
        <f>IF('Bilans uspjeha'!H132="","",'Bilans uspjeha'!H132)</f>
      </c>
      <c r="J132" s="115"/>
    </row>
    <row r="133" spans="1:10" ht="12.75" customHeight="1">
      <c r="A133" s="160"/>
      <c r="B133" s="312" t="s">
        <v>877</v>
      </c>
      <c r="C133" s="376"/>
      <c r="D133" s="376"/>
      <c r="E133" s="376"/>
      <c r="F133" s="171">
        <v>312</v>
      </c>
      <c r="G133" s="182">
        <f>IF('Bilans uspjeha'!G133="","",'Bilans uspjeha'!G133)</f>
      </c>
      <c r="H133" s="183">
        <f>IF('Bilans uspjeha'!H133="","",'Bilans uspjeha'!H133)</f>
      </c>
      <c r="J133" s="115"/>
    </row>
    <row r="134" spans="1:10" ht="12.75" customHeight="1">
      <c r="A134" s="231"/>
      <c r="B134" s="377" t="s">
        <v>993</v>
      </c>
      <c r="C134" s="378"/>
      <c r="D134" s="378"/>
      <c r="E134" s="378"/>
      <c r="F134" s="12">
        <v>313</v>
      </c>
      <c r="G134" s="232">
        <f>IF('Bilans uspjeha'!G134="","",'Bilans uspjeha'!G134)</f>
      </c>
      <c r="H134" s="233">
        <f>IF('Bilans uspjeha'!H134="","",'Bilans uspjeha'!H134)</f>
      </c>
      <c r="J134" s="115"/>
    </row>
    <row r="135" spans="1:10" ht="12.75" customHeight="1">
      <c r="A135" s="160"/>
      <c r="B135" s="385" t="s">
        <v>834</v>
      </c>
      <c r="C135" s="386"/>
      <c r="D135" s="386"/>
      <c r="E135" s="386"/>
      <c r="F135" s="170">
        <v>314</v>
      </c>
      <c r="G135" s="180">
        <f>IF('Bilans uspjeha'!G135="","",'Bilans uspjeha'!G135)</f>
        <v>0</v>
      </c>
      <c r="H135" s="181">
        <f>IF('Bilans uspjeha'!H135="","",'Bilans uspjeha'!H135)</f>
        <v>0</v>
      </c>
      <c r="J135" s="115"/>
    </row>
    <row r="136" spans="1:10" ht="12.75" customHeight="1">
      <c r="A136" s="231"/>
      <c r="B136" s="424" t="s">
        <v>654</v>
      </c>
      <c r="C136" s="425"/>
      <c r="D136" s="425"/>
      <c r="E136" s="425"/>
      <c r="F136" s="12">
        <v>315</v>
      </c>
      <c r="G136" s="236">
        <f>IF('Bilans uspjeha'!G136="","",'Bilans uspjeha'!G136)</f>
      </c>
      <c r="H136" s="237">
        <f>IF('Bilans uspjeha'!H136="","",'Bilans uspjeha'!H136)</f>
      </c>
      <c r="J136" s="115"/>
    </row>
    <row r="137" spans="1:10" ht="12.75" customHeight="1">
      <c r="A137" s="160"/>
      <c r="B137" s="385" t="s">
        <v>655</v>
      </c>
      <c r="C137" s="386"/>
      <c r="D137" s="386"/>
      <c r="E137" s="386"/>
      <c r="F137" s="170">
        <v>316</v>
      </c>
      <c r="G137" s="180">
        <f>IF('Bilans uspjeha'!G137="","",'Bilans uspjeha'!G137)</f>
        <v>0</v>
      </c>
      <c r="H137" s="181">
        <f>IF('Bilans uspjeha'!H137="","",'Bilans uspjeha'!H137)</f>
        <v>0</v>
      </c>
      <c r="J137" s="115"/>
    </row>
    <row r="138" spans="1:10" ht="12.75" customHeight="1">
      <c r="A138" s="231"/>
      <c r="B138" s="428" t="s">
        <v>656</v>
      </c>
      <c r="C138" s="429"/>
      <c r="D138" s="429"/>
      <c r="E138" s="429"/>
      <c r="F138" s="241"/>
      <c r="G138" s="232">
        <f>IF('Bilans uspjeha'!G138="","",'Bilans uspjeha'!G138)</f>
      </c>
      <c r="H138" s="233">
        <f>IF('Bilans uspjeha'!H138="","",'Bilans uspjeha'!H138)</f>
      </c>
      <c r="J138" s="115"/>
    </row>
    <row r="139" spans="1:10" ht="12.75" customHeight="1">
      <c r="A139" s="160"/>
      <c r="B139" s="412" t="s">
        <v>878</v>
      </c>
      <c r="C139" s="413"/>
      <c r="D139" s="413"/>
      <c r="E139" s="413"/>
      <c r="F139" s="254">
        <v>317</v>
      </c>
      <c r="G139" s="180">
        <f>IF('Bilans uspjeha'!G139="","",'Bilans uspjeha'!G139)</f>
        <v>0</v>
      </c>
      <c r="H139" s="181">
        <f>IF('Bilans uspjeha'!H139="","",'Bilans uspjeha'!H139)</f>
        <v>0</v>
      </c>
      <c r="J139" s="115"/>
    </row>
    <row r="140" spans="1:10" ht="12.75" customHeight="1">
      <c r="A140" s="231"/>
      <c r="B140" s="414" t="s">
        <v>879</v>
      </c>
      <c r="C140" s="415"/>
      <c r="D140" s="415"/>
      <c r="E140" s="415"/>
      <c r="F140" s="136">
        <v>318</v>
      </c>
      <c r="G140" s="236">
        <f>IF('Bilans uspjeha'!G140="","",'Bilans uspjeha'!G140)</f>
        <v>11585597</v>
      </c>
      <c r="H140" s="237">
        <f>IF('Bilans uspjeha'!H140="","",'Bilans uspjeha'!H140)</f>
        <v>15429662</v>
      </c>
      <c r="J140" s="115"/>
    </row>
    <row r="141" spans="1:10" ht="12.75" customHeight="1">
      <c r="A141" s="160"/>
      <c r="B141" s="416" t="s">
        <v>995</v>
      </c>
      <c r="C141" s="417"/>
      <c r="D141" s="417"/>
      <c r="E141" s="417"/>
      <c r="F141" s="170">
        <v>319</v>
      </c>
      <c r="G141" s="286">
        <f>IF('Bilans uspjeha'!G141="","",'Bilans uspjeha'!G141)</f>
      </c>
      <c r="H141" s="287">
        <f>IF('Bilans uspjeha'!H141="","",'Bilans uspjeha'!H141)</f>
      </c>
      <c r="J141" s="115"/>
    </row>
    <row r="142" spans="1:10" ht="12.75" customHeight="1">
      <c r="A142" s="231"/>
      <c r="B142" s="418" t="s">
        <v>996</v>
      </c>
      <c r="C142" s="419"/>
      <c r="D142" s="419"/>
      <c r="E142" s="419"/>
      <c r="F142" s="12">
        <v>320</v>
      </c>
      <c r="G142" s="284">
        <f>IF('Bilans uspjeha'!G142="","",'Bilans uspjeha'!G142)</f>
      </c>
      <c r="H142" s="285">
        <f>IF('Bilans uspjeha'!H142="","",'Bilans uspjeha'!H142)</f>
      </c>
      <c r="J142" s="115"/>
    </row>
    <row r="143" spans="1:10" ht="12.75" customHeight="1">
      <c r="A143" s="160"/>
      <c r="B143" s="416" t="s">
        <v>994</v>
      </c>
      <c r="C143" s="417"/>
      <c r="D143" s="417"/>
      <c r="E143" s="417"/>
      <c r="F143" s="170">
        <v>321</v>
      </c>
      <c r="G143" s="286">
        <f>IF('Bilans uspjeha'!G143="","",'Bilans uspjeha'!G143)</f>
      </c>
      <c r="H143" s="287">
        <f>IF('Bilans uspjeha'!H143="","",'Bilans uspjeha'!H143)</f>
      </c>
      <c r="J143" s="115"/>
    </row>
    <row r="144" spans="1:10" ht="12.75" customHeight="1">
      <c r="A144" s="231"/>
      <c r="B144" s="420" t="s">
        <v>835</v>
      </c>
      <c r="C144" s="421"/>
      <c r="D144" s="421"/>
      <c r="E144" s="421"/>
      <c r="F144" s="12">
        <v>322</v>
      </c>
      <c r="G144" s="284">
        <f>IF('Bilans uspjeha'!G144="","",'Bilans uspjeha'!G144)</f>
      </c>
      <c r="H144" s="285">
        <f>IF('Bilans uspjeha'!H144="","",'Bilans uspjeha'!H144)</f>
      </c>
      <c r="J144" s="115"/>
    </row>
    <row r="145" spans="1:10" ht="12.75" customHeight="1">
      <c r="A145" s="244"/>
      <c r="B145" s="408" t="s">
        <v>997</v>
      </c>
      <c r="C145" s="409"/>
      <c r="D145" s="409"/>
      <c r="E145" s="409"/>
      <c r="F145" s="245">
        <v>323</v>
      </c>
      <c r="G145" s="248">
        <f>IF('Bilans uspjeha'!G145="","",'Bilans uspjeha'!G145)</f>
      </c>
      <c r="H145" s="249">
        <f>IF('Bilans uspjeha'!H145="","",'Bilans uspjeha'!H145)</f>
      </c>
      <c r="J145" s="115"/>
    </row>
    <row r="146" spans="1:10" ht="12.75">
      <c r="A146" s="240"/>
      <c r="B146" s="410" t="s">
        <v>998</v>
      </c>
      <c r="C146" s="411"/>
      <c r="D146" s="411"/>
      <c r="E146" s="411"/>
      <c r="F146" s="241">
        <v>324</v>
      </c>
      <c r="G146" s="250">
        <f>IF('Bilans uspjeha'!G146="","",'Bilans uspjeha'!G146)</f>
      </c>
      <c r="H146" s="251">
        <f>IF('Bilans uspjeha'!H146="","",'Bilans uspjeha'!H146)</f>
      </c>
      <c r="J146" s="115"/>
    </row>
    <row r="147" spans="1:8" ht="12.75">
      <c r="A147" s="69"/>
      <c r="B147" s="69"/>
      <c r="C147" s="69"/>
      <c r="D147" s="69"/>
      <c r="E147" s="69"/>
      <c r="F147" s="69"/>
      <c r="G147" s="69"/>
      <c r="H147" s="69"/>
    </row>
    <row r="148" spans="1:8" ht="12.75">
      <c r="A148" s="10"/>
      <c r="B148" s="69"/>
      <c r="C148" s="69"/>
      <c r="D148" s="69"/>
      <c r="E148" s="69"/>
      <c r="F148" s="103" t="s">
        <v>139</v>
      </c>
      <c r="G148" s="427" t="str">
        <f>IF('Bilans stanja'!F145="","",'Bilans stanja'!F145)</f>
        <v>Doboju</v>
      </c>
      <c r="H148" s="427"/>
    </row>
    <row r="149" spans="1:8" ht="12.75">
      <c r="A149" s="10"/>
      <c r="B149" s="69"/>
      <c r="C149" s="69"/>
      <c r="D149" s="69"/>
      <c r="E149" s="69"/>
      <c r="F149" s="103" t="s">
        <v>140</v>
      </c>
      <c r="G149" s="426" t="str">
        <f>IF('Bilans stanja'!F146="","",'Bilans stanja'!F146)</f>
        <v>29.10.2010.god.</v>
      </c>
      <c r="H149" s="426"/>
    </row>
    <row r="150" spans="1:8" ht="12.75">
      <c r="A150" s="10"/>
      <c r="B150" s="69"/>
      <c r="C150" s="69"/>
      <c r="D150" s="69"/>
      <c r="E150" s="69"/>
      <c r="F150" s="103" t="s">
        <v>843</v>
      </c>
      <c r="G150" s="426" t="str">
        <f>IF('Bilans stanja'!F147="","",'Bilans stanja'!F147)</f>
        <v>Mira Simić</v>
      </c>
      <c r="H150" s="426"/>
    </row>
    <row r="151" spans="1:8" ht="12.75">
      <c r="A151" s="69"/>
      <c r="B151" s="69"/>
      <c r="C151" s="69"/>
      <c r="D151" s="69"/>
      <c r="E151" s="69"/>
      <c r="F151" s="103" t="s">
        <v>142</v>
      </c>
      <c r="G151" s="426" t="str">
        <f>IF('Bilans stanja'!F148="","",'Bilans stanja'!F148)</f>
        <v>Rodoljub Milovanović</v>
      </c>
      <c r="H151" s="426"/>
    </row>
    <row r="152" spans="1:8" ht="12.75">
      <c r="A152" s="69"/>
      <c r="B152" s="69"/>
      <c r="C152" s="69"/>
      <c r="D152" s="69"/>
      <c r="E152" s="69"/>
      <c r="F152" s="10"/>
      <c r="G152" s="69"/>
      <c r="H152" s="69"/>
    </row>
    <row r="153" spans="1:8" ht="12.75" customHeight="1">
      <c r="A153" s="229" t="s">
        <v>844</v>
      </c>
      <c r="B153" s="129"/>
      <c r="C153" s="129"/>
      <c r="D153" s="129"/>
      <c r="E153" s="129"/>
      <c r="F153" s="129"/>
      <c r="G153" s="129"/>
      <c r="H153" s="129"/>
    </row>
    <row r="154" spans="1:6" ht="12.75">
      <c r="A154" s="208" t="s">
        <v>666</v>
      </c>
      <c r="F154" s="9"/>
    </row>
    <row r="155" spans="1:6" ht="12.75">
      <c r="A155" s="208" t="s">
        <v>864</v>
      </c>
      <c r="F155" s="9"/>
    </row>
    <row r="156" ht="12.75">
      <c r="F156" s="9"/>
    </row>
    <row r="157" ht="12.75">
      <c r="F157" s="9"/>
    </row>
    <row r="159" spans="5:6" ht="12.75">
      <c r="E159" s="295" t="s">
        <v>861</v>
      </c>
      <c r="F159"/>
    </row>
    <row r="160" spans="5:8" ht="12.75">
      <c r="E160" s="292" t="s">
        <v>862</v>
      </c>
      <c r="F160" s="294"/>
      <c r="G160" s="293">
        <f>'Bilans uspjeha'!G160</f>
        <v>55183382</v>
      </c>
      <c r="H160" s="293">
        <f>'Bilans uspjeha'!H160</f>
        <v>47248116</v>
      </c>
    </row>
    <row r="161" spans="5:8" ht="12.75">
      <c r="E161" s="292" t="s">
        <v>863</v>
      </c>
      <c r="F161"/>
      <c r="G161" s="293">
        <f>'Bilans uspjeha'!G161</f>
        <v>66768979</v>
      </c>
      <c r="H161" s="293">
        <f>'Bilans uspjeha'!H161</f>
        <v>62677778</v>
      </c>
    </row>
  </sheetData>
  <sheetProtection/>
  <mergeCells count="149">
    <mergeCell ref="B127:E127"/>
    <mergeCell ref="B128:E128"/>
    <mergeCell ref="B129:E129"/>
    <mergeCell ref="B122:E122"/>
    <mergeCell ref="B126:E126"/>
    <mergeCell ref="B140:E140"/>
    <mergeCell ref="B145:E145"/>
    <mergeCell ref="B139:E139"/>
    <mergeCell ref="B130:E130"/>
    <mergeCell ref="B131:E131"/>
    <mergeCell ref="B132:E132"/>
    <mergeCell ref="B133:E133"/>
    <mergeCell ref="B134:E134"/>
    <mergeCell ref="B135:E135"/>
    <mergeCell ref="B136:E136"/>
    <mergeCell ref="B137:E137"/>
    <mergeCell ref="B138:E138"/>
    <mergeCell ref="G151:H151"/>
    <mergeCell ref="B141:E141"/>
    <mergeCell ref="B142:E142"/>
    <mergeCell ref="B143:E143"/>
    <mergeCell ref="B144:E144"/>
    <mergeCell ref="G149:H149"/>
    <mergeCell ref="G150:H150"/>
    <mergeCell ref="B146:E146"/>
    <mergeCell ref="G148:H148"/>
    <mergeCell ref="B107:E107"/>
    <mergeCell ref="B108:E108"/>
    <mergeCell ref="B123:E123"/>
    <mergeCell ref="B124:E124"/>
    <mergeCell ref="B119:E119"/>
    <mergeCell ref="B109:E109"/>
    <mergeCell ref="B113:E113"/>
    <mergeCell ref="B114:E114"/>
    <mergeCell ref="B115:E115"/>
    <mergeCell ref="B116:E116"/>
    <mergeCell ref="B103:E103"/>
    <mergeCell ref="B104:E104"/>
    <mergeCell ref="B105:E105"/>
    <mergeCell ref="B106:E106"/>
    <mergeCell ref="B112:E112"/>
    <mergeCell ref="B110:E110"/>
    <mergeCell ref="B111:E111"/>
    <mergeCell ref="B120:E120"/>
    <mergeCell ref="B121:E121"/>
    <mergeCell ref="B125:E125"/>
    <mergeCell ref="B117:E117"/>
    <mergeCell ref="B118:E118"/>
    <mergeCell ref="B94:E94"/>
    <mergeCell ref="B95:E95"/>
    <mergeCell ref="B96:E96"/>
    <mergeCell ref="B97:E97"/>
    <mergeCell ref="B98:E98"/>
    <mergeCell ref="B99:E99"/>
    <mergeCell ref="B100:E100"/>
    <mergeCell ref="B101:E101"/>
    <mergeCell ref="B102:E102"/>
    <mergeCell ref="B85:E85"/>
    <mergeCell ref="B86:E86"/>
    <mergeCell ref="B87:E87"/>
    <mergeCell ref="B88:E88"/>
    <mergeCell ref="B89:E89"/>
    <mergeCell ref="B90:E90"/>
    <mergeCell ref="B91:E91"/>
    <mergeCell ref="B92:E92"/>
    <mergeCell ref="B93:E93"/>
    <mergeCell ref="B82:E82"/>
    <mergeCell ref="B73:E73"/>
    <mergeCell ref="B76:E76"/>
    <mergeCell ref="B77:E77"/>
    <mergeCell ref="B78:E78"/>
    <mergeCell ref="B81:E81"/>
    <mergeCell ref="B74:E74"/>
    <mergeCell ref="B75:E75"/>
    <mergeCell ref="B83:E83"/>
    <mergeCell ref="B84:E84"/>
    <mergeCell ref="B67:E67"/>
    <mergeCell ref="B68:E68"/>
    <mergeCell ref="B69:E69"/>
    <mergeCell ref="B70:E70"/>
    <mergeCell ref="B71:E71"/>
    <mergeCell ref="B72:E72"/>
    <mergeCell ref="B79:E79"/>
    <mergeCell ref="B80:E80"/>
    <mergeCell ref="B66:E66"/>
    <mergeCell ref="B49:E49"/>
    <mergeCell ref="B50:E50"/>
    <mergeCell ref="B51:E51"/>
    <mergeCell ref="B52:E52"/>
    <mergeCell ref="B53:E53"/>
    <mergeCell ref="B54:E54"/>
    <mergeCell ref="B55:E55"/>
    <mergeCell ref="B58:E58"/>
    <mergeCell ref="B59:E59"/>
    <mergeCell ref="B47:E47"/>
    <mergeCell ref="B48:E48"/>
    <mergeCell ref="B64:E64"/>
    <mergeCell ref="B65:E65"/>
    <mergeCell ref="B60:E60"/>
    <mergeCell ref="B61:E61"/>
    <mergeCell ref="B62:E62"/>
    <mergeCell ref="B63:E63"/>
    <mergeCell ref="B35:E35"/>
    <mergeCell ref="B36:E36"/>
    <mergeCell ref="B56:E56"/>
    <mergeCell ref="B57:E57"/>
    <mergeCell ref="B46:E46"/>
    <mergeCell ref="B37:E37"/>
    <mergeCell ref="B40:E40"/>
    <mergeCell ref="B41:E41"/>
    <mergeCell ref="B42:E42"/>
    <mergeCell ref="B45:E45"/>
    <mergeCell ref="B31:E31"/>
    <mergeCell ref="B32:E32"/>
    <mergeCell ref="B33:E33"/>
    <mergeCell ref="B34:E34"/>
    <mergeCell ref="B43:E43"/>
    <mergeCell ref="B44:E44"/>
    <mergeCell ref="B39:E39"/>
    <mergeCell ref="B22:E22"/>
    <mergeCell ref="B23:E23"/>
    <mergeCell ref="B24:E24"/>
    <mergeCell ref="B25:E25"/>
    <mergeCell ref="B26:E26"/>
    <mergeCell ref="B27:E27"/>
    <mergeCell ref="B28:E28"/>
    <mergeCell ref="B18:E18"/>
    <mergeCell ref="B19:E19"/>
    <mergeCell ref="B20:E20"/>
    <mergeCell ref="B21:E21"/>
    <mergeCell ref="B38:E38"/>
    <mergeCell ref="A11:A12"/>
    <mergeCell ref="B11:E12"/>
    <mergeCell ref="F11:F12"/>
    <mergeCell ref="B30:E30"/>
    <mergeCell ref="B13:E13"/>
    <mergeCell ref="B14:E14"/>
    <mergeCell ref="B15:E15"/>
    <mergeCell ref="B29:E29"/>
    <mergeCell ref="B17:E17"/>
    <mergeCell ref="B16:E16"/>
    <mergeCell ref="E6:G6"/>
    <mergeCell ref="E2:G2"/>
    <mergeCell ref="E3:G3"/>
    <mergeCell ref="E4:G4"/>
    <mergeCell ref="E5:G5"/>
    <mergeCell ref="A9:H9"/>
    <mergeCell ref="G11:H11"/>
    <mergeCell ref="A8:H8"/>
  </mergeCells>
  <printOptions horizontalCentered="1"/>
  <pageMargins left="0.3937007874015748" right="0.3937007874015748" top="0.3937007874015748" bottom="0.3937007874015748" header="0.31496062992125984" footer="0.2362204724409449"/>
  <pageSetup fitToHeight="2" horizontalDpi="600" verticalDpi="600" orientation="landscape" paperSize="9" scale="95" r:id="rId1"/>
  <headerFooter alignWithMargins="0">
    <oddFooter>&amp;RPage &amp;P of &amp;N</oddFooter>
  </headerFooter>
  <rowBreaks count="1" manualBreakCount="1">
    <brk id="155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72"/>
  <sheetViews>
    <sheetView showGridLines="0" zoomScalePageLayoutView="0" workbookViewId="0" topLeftCell="A37">
      <selection activeCell="A9" sqref="A9:G9"/>
    </sheetView>
  </sheetViews>
  <sheetFormatPr defaultColWidth="9.140625" defaultRowHeight="12.75"/>
  <cols>
    <col min="1" max="1" width="11.7109375" style="76" customWidth="1"/>
    <col min="2" max="2" width="14.28125" style="76" customWidth="1"/>
    <col min="3" max="3" width="41.140625" style="76" customWidth="1"/>
    <col min="4" max="4" width="8.57421875" style="76" customWidth="1"/>
    <col min="5" max="6" width="18.57421875" style="76" customWidth="1"/>
    <col min="7" max="7" width="2.8515625" style="76" customWidth="1"/>
    <col min="8" max="16384" width="9.140625" style="76" customWidth="1"/>
  </cols>
  <sheetData>
    <row r="1" spans="1:7" ht="12.75">
      <c r="A1" s="69"/>
      <c r="B1" s="69"/>
      <c r="C1" s="69"/>
      <c r="D1" s="69"/>
      <c r="E1" s="69"/>
      <c r="F1" s="69"/>
      <c r="G1" s="69"/>
    </row>
    <row r="2" spans="1:7" ht="12.75">
      <c r="A2" s="69"/>
      <c r="B2" s="103" t="s">
        <v>138</v>
      </c>
      <c r="C2" s="143" t="str">
        <f>IF('Bilans stanja'!C2="","",'Bilans stanja'!C2)</f>
        <v>01494562</v>
      </c>
      <c r="D2" s="99"/>
      <c r="E2" s="145" t="s">
        <v>236</v>
      </c>
      <c r="F2" s="146"/>
      <c r="G2" s="100"/>
    </row>
    <row r="3" spans="1:7" ht="12.75">
      <c r="A3" s="69"/>
      <c r="B3" s="103" t="s">
        <v>632</v>
      </c>
      <c r="C3" s="144" t="str">
        <f>IF('Bilans stanja'!C3="","",'Bilans stanja'!C3)</f>
        <v>060101</v>
      </c>
      <c r="D3" s="99"/>
      <c r="E3" s="496" t="str">
        <f>IF('Bilans stanja'!E3="","",'Bilans stanja'!E3)</f>
        <v>*5620050000303560</v>
      </c>
      <c r="F3" s="496">
        <f>IF('Bilans stanja'!F3="","",'Bilans stanja'!F3)</f>
      </c>
      <c r="G3" s="69"/>
    </row>
    <row r="4" spans="1:7" ht="12.75">
      <c r="A4" s="69"/>
      <c r="B4" s="103" t="s">
        <v>631</v>
      </c>
      <c r="C4" s="144" t="str">
        <f>IF('Bilans stanja'!C4="","",'Bilans stanja'!C4)</f>
        <v>JOP ŽELJEZNICE REPUBLIKE SRPSKE AD</v>
      </c>
      <c r="D4" s="99"/>
      <c r="E4" s="497" t="str">
        <f>IF('Bilans stanja'!E4="","",'Bilans stanja'!E4)</f>
        <v>*5520160000838520</v>
      </c>
      <c r="F4" s="497">
        <f>IF('Bilans stanja'!F4="","",'Bilans stanja'!F4)</f>
      </c>
      <c r="G4" s="69"/>
    </row>
    <row r="5" spans="1:7" ht="12.75">
      <c r="A5" s="69"/>
      <c r="B5" s="103" t="s">
        <v>630</v>
      </c>
      <c r="C5" s="144" t="str">
        <f>IF('Bilans stanja'!C5="","",'Bilans stanja'!C5)</f>
        <v>DOBOJ</v>
      </c>
      <c r="D5" s="99"/>
      <c r="E5" s="497" t="str">
        <f>IF('Bilans stanja'!E5="","",'Bilans stanja'!E5)</f>
        <v>*5560010000006930</v>
      </c>
      <c r="F5" s="497">
        <f>IF('Bilans stanja'!F5="","",'Bilans stanja'!F5)</f>
      </c>
      <c r="G5" s="69"/>
    </row>
    <row r="6" spans="1:7" ht="12.75">
      <c r="A6" s="69"/>
      <c r="B6" s="103" t="s">
        <v>629</v>
      </c>
      <c r="C6" s="144" t="str">
        <f>IF('Bilans stanja'!C6="","",'Bilans stanja'!C6)</f>
        <v>4400025960001</v>
      </c>
      <c r="D6" s="99"/>
      <c r="E6" s="497">
        <f>IF('Bilans stanja'!E6="","",'Bilans stanja'!E6)</f>
      </c>
      <c r="F6" s="497">
        <f>IF('Bilans stanja'!F6="","",'Bilans stanja'!F6)</f>
      </c>
      <c r="G6" s="69"/>
    </row>
    <row r="7" spans="1:7" ht="12.75">
      <c r="A7" s="69"/>
      <c r="B7" s="69"/>
      <c r="C7" s="69"/>
      <c r="D7" s="69"/>
      <c r="E7" s="69"/>
      <c r="F7" s="69"/>
      <c r="G7" s="69"/>
    </row>
    <row r="8" spans="1:7" ht="18">
      <c r="A8" s="434" t="s">
        <v>669</v>
      </c>
      <c r="B8" s="434"/>
      <c r="C8" s="434"/>
      <c r="D8" s="434"/>
      <c r="E8" s="434"/>
      <c r="F8" s="434"/>
      <c r="G8" s="434"/>
    </row>
    <row r="9" spans="1:7" ht="12.75">
      <c r="A9" s="482" t="s">
        <v>290</v>
      </c>
      <c r="B9" s="483"/>
      <c r="C9" s="483"/>
      <c r="D9" s="483"/>
      <c r="E9" s="483"/>
      <c r="F9" s="483"/>
      <c r="G9" s="483"/>
    </row>
    <row r="10" spans="1:7" ht="12.75">
      <c r="A10" s="69"/>
      <c r="B10" s="69"/>
      <c r="C10" s="69"/>
      <c r="D10" s="69"/>
      <c r="E10" s="69"/>
      <c r="F10" s="69"/>
      <c r="G10" s="117" t="s">
        <v>237</v>
      </c>
    </row>
    <row r="11" spans="1:7" ht="12.75">
      <c r="A11" s="586" t="s">
        <v>238</v>
      </c>
      <c r="B11" s="367"/>
      <c r="C11" s="367"/>
      <c r="D11" s="370" t="s">
        <v>239</v>
      </c>
      <c r="E11" s="552" t="s">
        <v>132</v>
      </c>
      <c r="F11" s="634"/>
      <c r="G11" s="635"/>
    </row>
    <row r="12" spans="1:7" ht="34.5" customHeight="1">
      <c r="A12" s="587"/>
      <c r="B12" s="400"/>
      <c r="C12" s="400"/>
      <c r="D12" s="371"/>
      <c r="E12" s="209" t="s">
        <v>133</v>
      </c>
      <c r="F12" s="636" t="s">
        <v>134</v>
      </c>
      <c r="G12" s="637"/>
    </row>
    <row r="13" spans="1:7" ht="12" customHeight="1">
      <c r="A13" s="638">
        <v>1</v>
      </c>
      <c r="B13" s="639"/>
      <c r="C13" s="639"/>
      <c r="D13" s="210">
        <v>2</v>
      </c>
      <c r="E13" s="210">
        <v>3</v>
      </c>
      <c r="F13" s="349">
        <v>4</v>
      </c>
      <c r="G13" s="640"/>
    </row>
    <row r="14" spans="1:7" ht="12.75">
      <c r="A14" s="641" t="s">
        <v>670</v>
      </c>
      <c r="B14" s="642"/>
      <c r="C14" s="642"/>
      <c r="D14" s="264"/>
      <c r="E14" s="211">
        <f>IF('Bilans tokova gotovine'!E14="","",'Bilans tokova gotovine'!E14)</f>
      </c>
      <c r="F14" s="478">
        <f>IF('Bilans tokova gotovine'!F14="","",'Bilans tokova gotovine'!F14)</f>
      </c>
      <c r="G14" s="479">
        <f>IF('Bilans tokova gotovine'!G14="","",'Bilans tokova gotovine'!G14)</f>
      </c>
    </row>
    <row r="15" spans="1:7" ht="12.75">
      <c r="A15" s="615" t="s">
        <v>671</v>
      </c>
      <c r="B15" s="616"/>
      <c r="C15" s="617"/>
      <c r="D15" s="254">
        <v>301</v>
      </c>
      <c r="E15" s="186">
        <f>IF('Bilans tokova gotovine'!E15="","",'Bilans tokova gotovine'!E15)</f>
        <v>0</v>
      </c>
      <c r="F15" s="443">
        <f>IF('Bilans tokova gotovine'!F15="","",'Bilans tokova gotovine'!F15)</f>
        <v>0</v>
      </c>
      <c r="G15" s="444">
        <f>IF('Bilans tokova gotovine'!G15="","",'Bilans tokova gotovine'!G15)</f>
        <v>0</v>
      </c>
    </row>
    <row r="16" spans="1:7" ht="12.75">
      <c r="A16" s="603" t="s">
        <v>788</v>
      </c>
      <c r="B16" s="604"/>
      <c r="C16" s="605"/>
      <c r="D16" s="212">
        <v>302</v>
      </c>
      <c r="E16" s="29">
        <f>IF('Bilans tokova gotovine'!E16="","",'Bilans tokova gotovine'!E16)</f>
      </c>
      <c r="F16" s="303">
        <f>IF('Bilans tokova gotovine'!F16="","",'Bilans tokova gotovine'!F16)</f>
      </c>
      <c r="G16" s="304">
        <f>IF('Bilans tokova gotovine'!G16="","",'Bilans tokova gotovine'!G16)</f>
      </c>
    </row>
    <row r="17" spans="1:7" ht="12.75">
      <c r="A17" s="612" t="s">
        <v>672</v>
      </c>
      <c r="B17" s="613"/>
      <c r="C17" s="614"/>
      <c r="D17" s="213">
        <v>303</v>
      </c>
      <c r="E17" s="158">
        <f>IF('Bilans tokova gotovine'!E17="","",'Bilans tokova gotovine'!E17)</f>
      </c>
      <c r="F17" s="297">
        <f>IF('Bilans tokova gotovine'!F17="","",'Bilans tokova gotovine'!F17)</f>
      </c>
      <c r="G17" s="298">
        <f>IF('Bilans tokova gotovine'!G17="","",'Bilans tokova gotovine'!G17)</f>
      </c>
    </row>
    <row r="18" spans="1:7" ht="12.75">
      <c r="A18" s="603" t="s">
        <v>789</v>
      </c>
      <c r="B18" s="604"/>
      <c r="C18" s="605"/>
      <c r="D18" s="212">
        <v>304</v>
      </c>
      <c r="E18" s="214">
        <f>IF('Bilans tokova gotovine'!E18="","",'Bilans tokova gotovine'!E18)</f>
      </c>
      <c r="F18" s="449">
        <f>IF('Bilans tokova gotovine'!F18="","",'Bilans tokova gotovine'!F18)</f>
      </c>
      <c r="G18" s="450">
        <f>IF('Bilans tokova gotovine'!G18="","",'Bilans tokova gotovine'!G18)</f>
      </c>
    </row>
    <row r="19" spans="1:7" ht="12.75">
      <c r="A19" s="606" t="s">
        <v>673</v>
      </c>
      <c r="B19" s="607"/>
      <c r="C19" s="608"/>
      <c r="D19" s="215">
        <v>305</v>
      </c>
      <c r="E19" s="186">
        <f>IF('Bilans tokova gotovine'!E19="","",'Bilans tokova gotovine'!E19)</f>
        <v>0</v>
      </c>
      <c r="F19" s="443">
        <f>IF('Bilans tokova gotovine'!F19="","",'Bilans tokova gotovine'!F19)</f>
        <v>0</v>
      </c>
      <c r="G19" s="444">
        <f>IF('Bilans tokova gotovine'!G19="","",'Bilans tokova gotovine'!G19)</f>
        <v>0</v>
      </c>
    </row>
    <row r="20" spans="1:7" ht="12.75">
      <c r="A20" s="603" t="s">
        <v>674</v>
      </c>
      <c r="B20" s="604"/>
      <c r="C20" s="605"/>
      <c r="D20" s="212">
        <v>306</v>
      </c>
      <c r="E20" s="29">
        <f>IF('Bilans tokova gotovine'!E20="","",'Bilans tokova gotovine'!E20)</f>
      </c>
      <c r="F20" s="303">
        <f>IF('Bilans tokova gotovine'!F20="","",'Bilans tokova gotovine'!F20)</f>
      </c>
      <c r="G20" s="304">
        <f>IF('Bilans tokova gotovine'!G20="","",'Bilans tokova gotovine'!G20)</f>
      </c>
    </row>
    <row r="21" spans="1:7" ht="12.75" customHeight="1">
      <c r="A21" s="627" t="s">
        <v>790</v>
      </c>
      <c r="B21" s="376"/>
      <c r="C21" s="313"/>
      <c r="D21" s="213">
        <v>307</v>
      </c>
      <c r="E21" s="158">
        <f>IF('Bilans tokova gotovine'!E21="","",'Bilans tokova gotovine'!E21)</f>
      </c>
      <c r="F21" s="297">
        <f>IF('Bilans tokova gotovine'!F21="","",'Bilans tokova gotovine'!F21)</f>
      </c>
      <c r="G21" s="298">
        <f>IF('Bilans tokova gotovine'!G21="","",'Bilans tokova gotovine'!G21)</f>
      </c>
    </row>
    <row r="22" spans="1:7" ht="12.75">
      <c r="A22" s="603" t="s">
        <v>675</v>
      </c>
      <c r="B22" s="604"/>
      <c r="C22" s="605"/>
      <c r="D22" s="212">
        <v>308</v>
      </c>
      <c r="E22" s="29">
        <f>IF('Bilans tokova gotovine'!E22="","",'Bilans tokova gotovine'!E22)</f>
      </c>
      <c r="F22" s="303">
        <f>IF('Bilans tokova gotovine'!F22="","",'Bilans tokova gotovine'!F22)</f>
      </c>
      <c r="G22" s="304">
        <f>IF('Bilans tokova gotovine'!G22="","",'Bilans tokova gotovine'!G22)</f>
      </c>
    </row>
    <row r="23" spans="1:7" ht="12.75">
      <c r="A23" s="612" t="s">
        <v>676</v>
      </c>
      <c r="B23" s="613"/>
      <c r="C23" s="614"/>
      <c r="D23" s="213">
        <v>309</v>
      </c>
      <c r="E23" s="216">
        <f>IF('Bilans tokova gotovine'!E23="","",'Bilans tokova gotovine'!E23)</f>
      </c>
      <c r="F23" s="531">
        <f>IF('Bilans tokova gotovine'!F23="","",'Bilans tokova gotovine'!F23)</f>
      </c>
      <c r="G23" s="532">
        <f>IF('Bilans tokova gotovine'!G23="","",'Bilans tokova gotovine'!G23)</f>
      </c>
    </row>
    <row r="24" spans="1:7" ht="12.75">
      <c r="A24" s="603" t="s">
        <v>677</v>
      </c>
      <c r="B24" s="604"/>
      <c r="C24" s="605"/>
      <c r="D24" s="212">
        <v>310</v>
      </c>
      <c r="E24" s="29">
        <f>IF('Bilans tokova gotovine'!E24="","",'Bilans tokova gotovine'!E24)</f>
      </c>
      <c r="F24" s="303">
        <f>IF('Bilans tokova gotovine'!F24="","",'Bilans tokova gotovine'!F24)</f>
      </c>
      <c r="G24" s="304">
        <f>IF('Bilans tokova gotovine'!G24="","",'Bilans tokova gotovine'!G24)</f>
      </c>
    </row>
    <row r="25" spans="1:7" ht="12.75">
      <c r="A25" s="606" t="s">
        <v>678</v>
      </c>
      <c r="B25" s="607"/>
      <c r="C25" s="608"/>
      <c r="D25" s="215">
        <v>311</v>
      </c>
      <c r="E25" s="186">
        <f>IF('Bilans tokova gotovine'!E25="","",'Bilans tokova gotovine'!E25)</f>
        <v>0</v>
      </c>
      <c r="F25" s="443">
        <f>IF('Bilans tokova gotovine'!F25="","",'Bilans tokova gotovine'!F25)</f>
        <v>0</v>
      </c>
      <c r="G25" s="444">
        <f>IF('Bilans tokova gotovine'!G25="","",'Bilans tokova gotovine'!G25)</f>
        <v>0</v>
      </c>
    </row>
    <row r="26" spans="1:7" ht="12.75">
      <c r="A26" s="609" t="s">
        <v>679</v>
      </c>
      <c r="B26" s="610"/>
      <c r="C26" s="611"/>
      <c r="D26" s="217">
        <v>312</v>
      </c>
      <c r="E26" s="137">
        <f>IF('Bilans tokova gotovine'!E26="","",'Bilans tokova gotovine'!E26)</f>
        <v>0</v>
      </c>
      <c r="F26" s="439">
        <f>IF('Bilans tokova gotovine'!F26="","",'Bilans tokova gotovine'!F26)</f>
        <v>0</v>
      </c>
      <c r="G26" s="440">
        <f>IF('Bilans tokova gotovine'!G26="","",'Bilans tokova gotovine'!G26)</f>
        <v>0</v>
      </c>
    </row>
    <row r="27" spans="1:7" ht="12.75">
      <c r="A27" s="628" t="s">
        <v>680</v>
      </c>
      <c r="B27" s="629"/>
      <c r="C27" s="630"/>
      <c r="D27" s="265"/>
      <c r="E27" s="216">
        <f>IF('Bilans tokova gotovine'!E27="","",'Bilans tokova gotovine'!E27)</f>
      </c>
      <c r="F27" s="531">
        <f>IF('Bilans tokova gotovine'!F27="","",'Bilans tokova gotovine'!F27)</f>
      </c>
      <c r="G27" s="532">
        <f>IF('Bilans tokova gotovine'!G27="","",'Bilans tokova gotovine'!G27)</f>
      </c>
    </row>
    <row r="28" spans="1:7" ht="12.75">
      <c r="A28" s="631" t="s">
        <v>791</v>
      </c>
      <c r="B28" s="632"/>
      <c r="C28" s="633"/>
      <c r="D28" s="262">
        <v>313</v>
      </c>
      <c r="E28" s="137">
        <f>IF('Bilans tokova gotovine'!E28="","",'Bilans tokova gotovine'!E28)</f>
        <v>0</v>
      </c>
      <c r="F28" s="439">
        <f>IF('Bilans tokova gotovine'!F28="","",'Bilans tokova gotovine'!F28)</f>
        <v>0</v>
      </c>
      <c r="G28" s="440">
        <f>IF('Bilans tokova gotovine'!G28="","",'Bilans tokova gotovine'!G28)</f>
        <v>0</v>
      </c>
    </row>
    <row r="29" spans="1:7" ht="12.75">
      <c r="A29" s="612" t="s">
        <v>681</v>
      </c>
      <c r="B29" s="613"/>
      <c r="C29" s="614"/>
      <c r="D29" s="213">
        <v>314</v>
      </c>
      <c r="E29" s="216">
        <f>IF('Bilans tokova gotovine'!E29="","",'Bilans tokova gotovine'!E29)</f>
      </c>
      <c r="F29" s="531">
        <f>IF('Bilans tokova gotovine'!F29="","",'Bilans tokova gotovine'!F29)</f>
      </c>
      <c r="G29" s="532">
        <f>IF('Bilans tokova gotovine'!G29="","",'Bilans tokova gotovine'!G29)</f>
      </c>
    </row>
    <row r="30" spans="1:7" ht="12.75">
      <c r="A30" s="603" t="s">
        <v>682</v>
      </c>
      <c r="B30" s="604"/>
      <c r="C30" s="605"/>
      <c r="D30" s="212">
        <v>315</v>
      </c>
      <c r="E30" s="214">
        <f>IF('Bilans tokova gotovine'!E30="","",'Bilans tokova gotovine'!E30)</f>
      </c>
      <c r="F30" s="449">
        <f>IF('Bilans tokova gotovine'!F30="","",'Bilans tokova gotovine'!F30)</f>
      </c>
      <c r="G30" s="450">
        <f>IF('Bilans tokova gotovine'!G30="","",'Bilans tokova gotovine'!G30)</f>
      </c>
    </row>
    <row r="31" spans="1:7" ht="24" customHeight="1">
      <c r="A31" s="627" t="s">
        <v>836</v>
      </c>
      <c r="B31" s="376"/>
      <c r="C31" s="313"/>
      <c r="D31" s="213">
        <v>316</v>
      </c>
      <c r="E31" s="216">
        <f>IF('Bilans tokova gotovine'!E31="","",'Bilans tokova gotovine'!E31)</f>
      </c>
      <c r="F31" s="531">
        <f>IF('Bilans tokova gotovine'!F31="","",'Bilans tokova gotovine'!F31)</f>
      </c>
      <c r="G31" s="532">
        <f>IF('Bilans tokova gotovine'!G31="","",'Bilans tokova gotovine'!G31)</f>
      </c>
    </row>
    <row r="32" spans="1:7" ht="12.75">
      <c r="A32" s="603" t="s">
        <v>683</v>
      </c>
      <c r="B32" s="604"/>
      <c r="C32" s="605"/>
      <c r="D32" s="212">
        <v>317</v>
      </c>
      <c r="E32" s="214">
        <f>IF('Bilans tokova gotovine'!E32="","",'Bilans tokova gotovine'!E32)</f>
      </c>
      <c r="F32" s="449">
        <f>IF('Bilans tokova gotovine'!F32="","",'Bilans tokova gotovine'!F32)</f>
      </c>
      <c r="G32" s="450">
        <f>IF('Bilans tokova gotovine'!G32="","",'Bilans tokova gotovine'!G32)</f>
      </c>
    </row>
    <row r="33" spans="1:7" ht="12.75">
      <c r="A33" s="612" t="s">
        <v>684</v>
      </c>
      <c r="B33" s="613"/>
      <c r="C33" s="614"/>
      <c r="D33" s="213">
        <v>318</v>
      </c>
      <c r="E33" s="216">
        <f>IF('Bilans tokova gotovine'!E33="","",'Bilans tokova gotovine'!E33)</f>
      </c>
      <c r="F33" s="531">
        <f>IF('Bilans tokova gotovine'!F33="","",'Bilans tokova gotovine'!F33)</f>
      </c>
      <c r="G33" s="532">
        <f>IF('Bilans tokova gotovine'!G33="","",'Bilans tokova gotovine'!G33)</f>
      </c>
    </row>
    <row r="34" spans="1:7" ht="12.75">
      <c r="A34" s="603" t="s">
        <v>697</v>
      </c>
      <c r="B34" s="604"/>
      <c r="C34" s="605"/>
      <c r="D34" s="212">
        <v>319</v>
      </c>
      <c r="E34" s="214">
        <f>IF('Bilans tokova gotovine'!E34="","",'Bilans tokova gotovine'!E34)</f>
      </c>
      <c r="F34" s="449">
        <f>IF('Bilans tokova gotovine'!F34="","",'Bilans tokova gotovine'!F34)</f>
      </c>
      <c r="G34" s="450">
        <f>IF('Bilans tokova gotovine'!G34="","",'Bilans tokova gotovine'!G34)</f>
      </c>
    </row>
    <row r="35" spans="1:7" ht="12.75">
      <c r="A35" s="606" t="s">
        <v>792</v>
      </c>
      <c r="B35" s="607"/>
      <c r="C35" s="608"/>
      <c r="D35" s="215">
        <v>320</v>
      </c>
      <c r="E35" s="186">
        <f>IF('Bilans tokova gotovine'!E35="","",'Bilans tokova gotovine'!E35)</f>
        <v>0</v>
      </c>
      <c r="F35" s="443">
        <f>IF('Bilans tokova gotovine'!F35="","",'Bilans tokova gotovine'!F35)</f>
        <v>0</v>
      </c>
      <c r="G35" s="444">
        <f>IF('Bilans tokova gotovine'!G35="","",'Bilans tokova gotovine'!G35)</f>
        <v>0</v>
      </c>
    </row>
    <row r="36" spans="1:7" ht="12.75">
      <c r="A36" s="603" t="s">
        <v>698</v>
      </c>
      <c r="B36" s="604"/>
      <c r="C36" s="605"/>
      <c r="D36" s="212">
        <v>321</v>
      </c>
      <c r="E36" s="214">
        <f>IF('Bilans tokova gotovine'!E36="","",'Bilans tokova gotovine'!E36)</f>
      </c>
      <c r="F36" s="449">
        <f>IF('Bilans tokova gotovine'!F36="","",'Bilans tokova gotovine'!F36)</f>
      </c>
      <c r="G36" s="450">
        <f>IF('Bilans tokova gotovine'!G36="","",'Bilans tokova gotovine'!G36)</f>
      </c>
    </row>
    <row r="37" spans="1:7" ht="12.75">
      <c r="A37" s="612" t="s">
        <v>793</v>
      </c>
      <c r="B37" s="613"/>
      <c r="C37" s="614"/>
      <c r="D37" s="213">
        <v>322</v>
      </c>
      <c r="E37" s="216">
        <f>IF('Bilans tokova gotovine'!E37="","",'Bilans tokova gotovine'!E37)</f>
      </c>
      <c r="F37" s="531">
        <f>IF('Bilans tokova gotovine'!F37="","",'Bilans tokova gotovine'!F37)</f>
      </c>
      <c r="G37" s="532">
        <f>IF('Bilans tokova gotovine'!G37="","",'Bilans tokova gotovine'!G37)</f>
      </c>
    </row>
    <row r="38" spans="1:7" ht="22.5" customHeight="1">
      <c r="A38" s="626" t="s">
        <v>837</v>
      </c>
      <c r="B38" s="382"/>
      <c r="C38" s="326"/>
      <c r="D38" s="212">
        <v>323</v>
      </c>
      <c r="E38" s="214">
        <f>IF('Bilans tokova gotovine'!E38="","",'Bilans tokova gotovine'!E38)</f>
      </c>
      <c r="F38" s="449">
        <f>IF('Bilans tokova gotovine'!F38="","",'Bilans tokova gotovine'!F38)</f>
      </c>
      <c r="G38" s="450">
        <f>IF('Bilans tokova gotovine'!G38="","",'Bilans tokova gotovine'!G38)</f>
      </c>
    </row>
    <row r="39" spans="1:7" ht="12.75">
      <c r="A39" s="612" t="s">
        <v>838</v>
      </c>
      <c r="B39" s="613"/>
      <c r="C39" s="614"/>
      <c r="D39" s="213">
        <v>324</v>
      </c>
      <c r="E39" s="216">
        <f>IF('Bilans tokova gotovine'!E39="","",'Bilans tokova gotovine'!E39)</f>
      </c>
      <c r="F39" s="531">
        <f>IF('Bilans tokova gotovine'!F39="","",'Bilans tokova gotovine'!F39)</f>
      </c>
      <c r="G39" s="532">
        <f>IF('Bilans tokova gotovine'!G39="","",'Bilans tokova gotovine'!G39)</f>
      </c>
    </row>
    <row r="40" spans="1:7" ht="12.75" customHeight="1">
      <c r="A40" s="609" t="s">
        <v>699</v>
      </c>
      <c r="B40" s="610"/>
      <c r="C40" s="611"/>
      <c r="D40" s="217">
        <v>325</v>
      </c>
      <c r="E40" s="137">
        <f>IF('Bilans tokova gotovine'!E40="","",'Bilans tokova gotovine'!E40)</f>
        <v>0</v>
      </c>
      <c r="F40" s="439">
        <f>IF('Bilans tokova gotovine'!F40="","",'Bilans tokova gotovine'!F40)</f>
        <v>0</v>
      </c>
      <c r="G40" s="440">
        <f>IF('Bilans tokova gotovine'!G40="","",'Bilans tokova gotovine'!G40)</f>
        <v>0</v>
      </c>
    </row>
    <row r="41" spans="1:7" ht="12" customHeight="1">
      <c r="A41" s="606" t="s">
        <v>700</v>
      </c>
      <c r="B41" s="607"/>
      <c r="C41" s="608"/>
      <c r="D41" s="215">
        <v>326</v>
      </c>
      <c r="E41" s="186">
        <f>IF('Bilans tokova gotovine'!E41="","",'Bilans tokova gotovine'!E41)</f>
        <v>0</v>
      </c>
      <c r="F41" s="443">
        <f>IF('Bilans tokova gotovine'!F41="","",'Bilans tokova gotovine'!F41)</f>
        <v>0</v>
      </c>
      <c r="G41" s="444">
        <f>IF('Bilans tokova gotovine'!G41="","",'Bilans tokova gotovine'!G41)</f>
        <v>0</v>
      </c>
    </row>
    <row r="42" spans="1:7" ht="12.75">
      <c r="A42" s="623" t="s">
        <v>701</v>
      </c>
      <c r="B42" s="624"/>
      <c r="C42" s="625"/>
      <c r="D42" s="219"/>
      <c r="E42" s="214">
        <f>IF('Bilans tokova gotovine'!E42="","",'Bilans tokova gotovine'!E42)</f>
      </c>
      <c r="F42" s="449">
        <f>IF('Bilans tokova gotovine'!F42="","",'Bilans tokova gotovine'!F42)</f>
      </c>
      <c r="G42" s="450">
        <f>IF('Bilans tokova gotovine'!G42="","",'Bilans tokova gotovine'!G42)</f>
      </c>
    </row>
    <row r="43" spans="1:7" ht="12.75">
      <c r="A43" s="615" t="s">
        <v>702</v>
      </c>
      <c r="B43" s="616"/>
      <c r="C43" s="617"/>
      <c r="D43" s="263">
        <v>327</v>
      </c>
      <c r="E43" s="186">
        <f>IF('Bilans tokova gotovine'!E43="","",'Bilans tokova gotovine'!E43)</f>
        <v>0</v>
      </c>
      <c r="F43" s="443">
        <f>IF('Bilans tokova gotovine'!F43="","",'Bilans tokova gotovine'!F43)</f>
        <v>0</v>
      </c>
      <c r="G43" s="444">
        <f>IF('Bilans tokova gotovine'!G43="","",'Bilans tokova gotovine'!G43)</f>
        <v>0</v>
      </c>
    </row>
    <row r="44" spans="1:7" ht="12.75">
      <c r="A44" s="618" t="s">
        <v>703</v>
      </c>
      <c r="B44" s="619"/>
      <c r="C44" s="620"/>
      <c r="D44" s="212">
        <v>328</v>
      </c>
      <c r="E44" s="218">
        <f>IF('Bilans tokova gotovine'!E44="","",'Bilans tokova gotovine'!E44)</f>
      </c>
      <c r="F44" s="621">
        <f>IF('Bilans tokova gotovine'!F44="","",'Bilans tokova gotovine'!F44)</f>
      </c>
      <c r="G44" s="622">
        <f>IF('Bilans tokova gotovine'!G44="","",'Bilans tokova gotovine'!G44)</f>
      </c>
    </row>
    <row r="45" spans="1:7" ht="12.75">
      <c r="A45" s="612" t="s">
        <v>704</v>
      </c>
      <c r="B45" s="613"/>
      <c r="C45" s="614"/>
      <c r="D45" s="213">
        <v>329</v>
      </c>
      <c r="E45" s="216">
        <f>IF('Bilans tokova gotovine'!E45="","",'Bilans tokova gotovine'!E45)</f>
      </c>
      <c r="F45" s="531">
        <f>IF('Bilans tokova gotovine'!F45="","",'Bilans tokova gotovine'!F45)</f>
      </c>
      <c r="G45" s="532">
        <f>IF('Bilans tokova gotovine'!G45="","",'Bilans tokova gotovine'!G45)</f>
      </c>
    </row>
    <row r="46" spans="1:7" ht="12.75">
      <c r="A46" s="603" t="s">
        <v>705</v>
      </c>
      <c r="B46" s="604"/>
      <c r="C46" s="605"/>
      <c r="D46" s="212">
        <v>330</v>
      </c>
      <c r="E46" s="214">
        <f>IF('Bilans tokova gotovine'!E46="","",'Bilans tokova gotovine'!E46)</f>
      </c>
      <c r="F46" s="449">
        <f>IF('Bilans tokova gotovine'!F46="","",'Bilans tokova gotovine'!F46)</f>
      </c>
      <c r="G46" s="450">
        <f>IF('Bilans tokova gotovine'!G46="","",'Bilans tokova gotovine'!G46)</f>
      </c>
    </row>
    <row r="47" spans="1:7" ht="12.75">
      <c r="A47" s="612" t="s">
        <v>706</v>
      </c>
      <c r="B47" s="613"/>
      <c r="C47" s="614"/>
      <c r="D47" s="213">
        <v>331</v>
      </c>
      <c r="E47" s="158">
        <f>IF('Bilans tokova gotovine'!E47="","",'Bilans tokova gotovine'!E47)</f>
      </c>
      <c r="F47" s="297">
        <f>IF('Bilans tokova gotovine'!F47="","",'Bilans tokova gotovine'!F47)</f>
      </c>
      <c r="G47" s="298">
        <f>IF('Bilans tokova gotovine'!G47="","",'Bilans tokova gotovine'!G47)</f>
      </c>
    </row>
    <row r="48" spans="1:7" ht="12.75">
      <c r="A48" s="609" t="s">
        <v>707</v>
      </c>
      <c r="B48" s="610"/>
      <c r="C48" s="611"/>
      <c r="D48" s="217">
        <v>332</v>
      </c>
      <c r="E48" s="110">
        <f>IF('Bilans tokova gotovine'!E48="","",'Bilans tokova gotovine'!E48)</f>
        <v>0</v>
      </c>
      <c r="F48" s="299">
        <f>IF('Bilans tokova gotovine'!F48="","",'Bilans tokova gotovine'!F48)</f>
        <v>0</v>
      </c>
      <c r="G48" s="300">
        <f>IF('Bilans tokova gotovine'!G48="","",'Bilans tokova gotovine'!G48)</f>
        <v>0</v>
      </c>
    </row>
    <row r="49" spans="1:7" ht="12.75">
      <c r="A49" s="612" t="s">
        <v>794</v>
      </c>
      <c r="B49" s="613"/>
      <c r="C49" s="614"/>
      <c r="D49" s="213">
        <v>333</v>
      </c>
      <c r="E49" s="216">
        <f>IF('Bilans tokova gotovine'!E49="","",'Bilans tokova gotovine'!E49)</f>
      </c>
      <c r="F49" s="531">
        <f>IF('Bilans tokova gotovine'!F49="","",'Bilans tokova gotovine'!F49)</f>
      </c>
      <c r="G49" s="532">
        <f>IF('Bilans tokova gotovine'!G49="","",'Bilans tokova gotovine'!G49)</f>
      </c>
    </row>
    <row r="50" spans="1:7" ht="12.75">
      <c r="A50" s="603" t="s">
        <v>708</v>
      </c>
      <c r="B50" s="604"/>
      <c r="C50" s="605"/>
      <c r="D50" s="212">
        <v>334</v>
      </c>
      <c r="E50" s="214">
        <f>IF('Bilans tokova gotovine'!E50="","",'Bilans tokova gotovine'!E50)</f>
      </c>
      <c r="F50" s="449">
        <f>IF('Bilans tokova gotovine'!F50="","",'Bilans tokova gotovine'!F50)</f>
      </c>
      <c r="G50" s="450">
        <f>IF('Bilans tokova gotovine'!G50="","",'Bilans tokova gotovine'!G50)</f>
      </c>
    </row>
    <row r="51" spans="1:7" ht="12.75">
      <c r="A51" s="612" t="s">
        <v>839</v>
      </c>
      <c r="B51" s="613"/>
      <c r="C51" s="614"/>
      <c r="D51" s="213">
        <v>335</v>
      </c>
      <c r="E51" s="158">
        <f>IF('Bilans tokova gotovine'!E51="","",'Bilans tokova gotovine'!E51)</f>
      </c>
      <c r="F51" s="297">
        <f>IF('Bilans tokova gotovine'!F51="","",'Bilans tokova gotovine'!F51)</f>
      </c>
      <c r="G51" s="298">
        <f>IF('Bilans tokova gotovine'!G51="","",'Bilans tokova gotovine'!G51)</f>
      </c>
    </row>
    <row r="52" spans="1:7" ht="12.75">
      <c r="A52" s="603" t="s">
        <v>709</v>
      </c>
      <c r="B52" s="604"/>
      <c r="C52" s="605"/>
      <c r="D52" s="212">
        <v>336</v>
      </c>
      <c r="E52" s="29">
        <f>IF('Bilans tokova gotovine'!E52="","",'Bilans tokova gotovine'!E52)</f>
      </c>
      <c r="F52" s="303">
        <f>IF('Bilans tokova gotovine'!F52="","",'Bilans tokova gotovine'!F52)</f>
      </c>
      <c r="G52" s="304">
        <f>IF('Bilans tokova gotovine'!G52="","",'Bilans tokova gotovine'!G52)</f>
      </c>
    </row>
    <row r="53" spans="1:7" ht="12.75">
      <c r="A53" s="612" t="s">
        <v>710</v>
      </c>
      <c r="B53" s="613"/>
      <c r="C53" s="614"/>
      <c r="D53" s="213">
        <v>337</v>
      </c>
      <c r="E53" s="216">
        <f>IF('Bilans tokova gotovine'!E53="","",'Bilans tokova gotovine'!E53)</f>
      </c>
      <c r="F53" s="531">
        <f>IF('Bilans tokova gotovine'!F53="","",'Bilans tokova gotovine'!F53)</f>
      </c>
      <c r="G53" s="532">
        <f>IF('Bilans tokova gotovine'!G53="","",'Bilans tokova gotovine'!G53)</f>
      </c>
    </row>
    <row r="54" spans="1:7" ht="12.75">
      <c r="A54" s="603" t="s">
        <v>840</v>
      </c>
      <c r="B54" s="604"/>
      <c r="C54" s="605"/>
      <c r="D54" s="212">
        <v>338</v>
      </c>
      <c r="E54" s="214">
        <f>IF('Bilans tokova gotovine'!E54="","",'Bilans tokova gotovine'!E54)</f>
      </c>
      <c r="F54" s="449">
        <f>IF('Bilans tokova gotovine'!F54="","",'Bilans tokova gotovine'!F54)</f>
      </c>
      <c r="G54" s="450">
        <f>IF('Bilans tokova gotovine'!G54="","",'Bilans tokova gotovine'!G54)</f>
      </c>
    </row>
    <row r="55" spans="1:7" ht="12.75">
      <c r="A55" s="606" t="s">
        <v>711</v>
      </c>
      <c r="B55" s="607"/>
      <c r="C55" s="608"/>
      <c r="D55" s="215">
        <v>339</v>
      </c>
      <c r="E55" s="186">
        <f>IF('Bilans tokova gotovine'!E55="","",'Bilans tokova gotovine'!E55)</f>
        <v>0</v>
      </c>
      <c r="F55" s="443">
        <f>IF('Bilans tokova gotovine'!F55="","",'Bilans tokova gotovine'!F55)</f>
        <v>0</v>
      </c>
      <c r="G55" s="444">
        <f>IF('Bilans tokova gotovine'!G55="","",'Bilans tokova gotovine'!G55)</f>
        <v>0</v>
      </c>
    </row>
    <row r="56" spans="1:7" ht="12.75">
      <c r="A56" s="609" t="s">
        <v>712</v>
      </c>
      <c r="B56" s="610"/>
      <c r="C56" s="611"/>
      <c r="D56" s="217">
        <v>340</v>
      </c>
      <c r="E56" s="137">
        <f>IF('Bilans tokova gotovine'!E56="","",'Bilans tokova gotovine'!E56)</f>
        <v>0</v>
      </c>
      <c r="F56" s="439">
        <f>IF('Bilans tokova gotovine'!F56="","",'Bilans tokova gotovine'!F56)</f>
        <v>0</v>
      </c>
      <c r="G56" s="440">
        <f>IF('Bilans tokova gotovine'!G56="","",'Bilans tokova gotovine'!G56)</f>
        <v>0</v>
      </c>
    </row>
    <row r="57" spans="1:7" ht="12.75">
      <c r="A57" s="592" t="s">
        <v>713</v>
      </c>
      <c r="B57" s="593"/>
      <c r="C57" s="594"/>
      <c r="D57" s="213">
        <v>341</v>
      </c>
      <c r="E57" s="190">
        <f>IF('Bilans tokova gotovine'!E57="","",'Bilans tokova gotovine'!E57)</f>
        <v>0</v>
      </c>
      <c r="F57" s="445">
        <f>IF('Bilans tokova gotovine'!F57="","",'Bilans tokova gotovine'!F57)</f>
        <v>0</v>
      </c>
      <c r="G57" s="446">
        <f>IF('Bilans tokova gotovine'!G57="","",'Bilans tokova gotovine'!G57)</f>
        <v>0</v>
      </c>
    </row>
    <row r="58" spans="1:7" ht="12.75">
      <c r="A58" s="600" t="s">
        <v>714</v>
      </c>
      <c r="B58" s="601"/>
      <c r="C58" s="602"/>
      <c r="D58" s="212">
        <v>342</v>
      </c>
      <c r="E58" s="40">
        <f>IF('Bilans tokova gotovine'!E58="","",'Bilans tokova gotovine'!E58)</f>
        <v>0</v>
      </c>
      <c r="F58" s="447">
        <f>IF('Bilans tokova gotovine'!F58="","",'Bilans tokova gotovine'!F58)</f>
        <v>0</v>
      </c>
      <c r="G58" s="448">
        <f>IF('Bilans tokova gotovine'!G58="","",'Bilans tokova gotovine'!G58)</f>
        <v>0</v>
      </c>
    </row>
    <row r="59" spans="1:7" ht="12.75">
      <c r="A59" s="592" t="s">
        <v>715</v>
      </c>
      <c r="B59" s="593"/>
      <c r="C59" s="594"/>
      <c r="D59" s="213">
        <v>343</v>
      </c>
      <c r="E59" s="190">
        <f>IF('Bilans tokova gotovine'!E59="","",'Bilans tokova gotovine'!E59)</f>
        <v>0</v>
      </c>
      <c r="F59" s="445">
        <f>IF('Bilans tokova gotovine'!F59="","",'Bilans tokova gotovine'!F59)</f>
        <v>0</v>
      </c>
      <c r="G59" s="446">
        <f>IF('Bilans tokova gotovine'!G59="","",'Bilans tokova gotovine'!G59)</f>
        <v>0</v>
      </c>
    </row>
    <row r="60" spans="1:7" ht="12.75">
      <c r="A60" s="600" t="s">
        <v>716</v>
      </c>
      <c r="B60" s="601"/>
      <c r="C60" s="602"/>
      <c r="D60" s="212">
        <v>344</v>
      </c>
      <c r="E60" s="40">
        <f>IF('Bilans tokova gotovine'!E60="","",'Bilans tokova gotovine'!E60)</f>
        <v>0</v>
      </c>
      <c r="F60" s="447">
        <f>IF('Bilans tokova gotovine'!F60="","",'Bilans tokova gotovine'!F60)</f>
        <v>0</v>
      </c>
      <c r="G60" s="448">
        <f>IF('Bilans tokova gotovine'!G60="","",'Bilans tokova gotovine'!G60)</f>
        <v>0</v>
      </c>
    </row>
    <row r="61" spans="1:7" ht="12.75">
      <c r="A61" s="592" t="s">
        <v>717</v>
      </c>
      <c r="B61" s="593"/>
      <c r="C61" s="594"/>
      <c r="D61" s="213">
        <v>345</v>
      </c>
      <c r="E61" s="153">
        <f>IF('Bilans tokova gotovine'!E61="","",'Bilans tokova gotovine'!E61)</f>
      </c>
      <c r="F61" s="568">
        <f>IF('Bilans tokova gotovine'!F61="","",'Bilans tokova gotovine'!F61)</f>
      </c>
      <c r="G61" s="569">
        <f>IF('Bilans tokova gotovine'!G61="","",'Bilans tokova gotovine'!G61)</f>
      </c>
    </row>
    <row r="62" spans="1:7" ht="12.75" customHeight="1">
      <c r="A62" s="596" t="s">
        <v>795</v>
      </c>
      <c r="B62" s="381"/>
      <c r="C62" s="597"/>
      <c r="D62" s="212">
        <v>346</v>
      </c>
      <c r="E62" s="40">
        <f>IF('Bilans tokova gotovine'!E62="","",'Bilans tokova gotovine'!E62)</f>
      </c>
      <c r="F62" s="447">
        <f>IF('Bilans tokova gotovine'!F62="","",'Bilans tokova gotovine'!F62)</f>
      </c>
      <c r="G62" s="448">
        <f>IF('Bilans tokova gotovine'!G62="","",'Bilans tokova gotovine'!G62)</f>
      </c>
    </row>
    <row r="63" spans="1:7" ht="12.75" customHeight="1">
      <c r="A63" s="598" t="s">
        <v>718</v>
      </c>
      <c r="B63" s="386"/>
      <c r="C63" s="599"/>
      <c r="D63" s="213">
        <v>347</v>
      </c>
      <c r="E63" s="190">
        <f>IF('Bilans tokova gotovine'!E63="","",'Bilans tokova gotovine'!E63)</f>
      </c>
      <c r="F63" s="445">
        <f>IF('Bilans tokova gotovine'!F63="","",'Bilans tokova gotovine'!F63)</f>
      </c>
      <c r="G63" s="446">
        <f>IF('Bilans tokova gotovine'!G63="","",'Bilans tokova gotovine'!G63)</f>
      </c>
    </row>
    <row r="64" spans="1:7" ht="12.75">
      <c r="A64" s="595" t="s">
        <v>719</v>
      </c>
      <c r="B64" s="388"/>
      <c r="C64" s="401"/>
      <c r="D64" s="219">
        <v>348</v>
      </c>
      <c r="E64" s="44">
        <f>IF('Bilans tokova gotovine'!E64="","",'Bilans tokova gotovine'!E64)</f>
        <v>0</v>
      </c>
      <c r="F64" s="458">
        <f>IF('Bilans tokova gotovine'!F64="","",'Bilans tokova gotovine'!F64)</f>
        <v>0</v>
      </c>
      <c r="G64" s="459">
        <f>IF('Bilans tokova gotovine'!G64="","",'Bilans tokova gotovine'!G64)</f>
        <v>0</v>
      </c>
    </row>
    <row r="65" spans="1:7" ht="12.75">
      <c r="A65" s="69"/>
      <c r="B65" s="69"/>
      <c r="C65" s="69"/>
      <c r="D65" s="69"/>
      <c r="E65" s="69"/>
      <c r="F65" s="69"/>
      <c r="G65" s="69"/>
    </row>
    <row r="66" spans="1:7" ht="12.75">
      <c r="A66" s="69"/>
      <c r="B66" s="69"/>
      <c r="C66" s="69"/>
      <c r="D66" s="103" t="s">
        <v>139</v>
      </c>
      <c r="E66" s="453" t="str">
        <f>IF('Bilans stanja'!F145="","",'Bilans stanja'!F145)</f>
        <v>Doboju</v>
      </c>
      <c r="F66" s="453"/>
      <c r="G66" s="453"/>
    </row>
    <row r="67" spans="1:7" ht="12.75">
      <c r="A67" s="69"/>
      <c r="B67" s="69"/>
      <c r="C67" s="69"/>
      <c r="D67" s="103" t="s">
        <v>140</v>
      </c>
      <c r="E67" s="406" t="str">
        <f>IF('Bilans stanja'!F146="","",'Bilans stanja'!F146)</f>
        <v>29.10.2010.god.</v>
      </c>
      <c r="F67" s="406"/>
      <c r="G67" s="406"/>
    </row>
    <row r="68" spans="1:7" ht="12.75">
      <c r="A68" s="69"/>
      <c r="B68" s="69"/>
      <c r="C68" s="69"/>
      <c r="D68" s="103" t="s">
        <v>843</v>
      </c>
      <c r="E68" s="406" t="str">
        <f>IF('Bilans stanja'!F147="","",'Bilans stanja'!F147)</f>
        <v>Mira Simić</v>
      </c>
      <c r="F68" s="406"/>
      <c r="G68" s="406"/>
    </row>
    <row r="69" spans="1:7" ht="12.75">
      <c r="A69" s="69"/>
      <c r="B69" s="69"/>
      <c r="C69" s="69"/>
      <c r="D69" s="103" t="s">
        <v>142</v>
      </c>
      <c r="E69" s="406" t="str">
        <f>IF('Bilans stanja'!F148="","",'Bilans stanja'!F148)</f>
        <v>Rodoljub Milovanović</v>
      </c>
      <c r="F69" s="406"/>
      <c r="G69" s="406"/>
    </row>
    <row r="70" spans="1:7" ht="12.75">
      <c r="A70" s="69"/>
      <c r="B70" s="69"/>
      <c r="C70" s="69"/>
      <c r="D70" s="69"/>
      <c r="E70" s="69"/>
      <c r="F70" s="69"/>
      <c r="G70" s="69"/>
    </row>
    <row r="71" ht="12.75">
      <c r="A71" s="208" t="s">
        <v>666</v>
      </c>
    </row>
    <row r="72" ht="12.75">
      <c r="A72" s="208" t="s">
        <v>667</v>
      </c>
    </row>
  </sheetData>
  <sheetProtection sheet="1" objects="1" scenarios="1"/>
  <mergeCells count="118">
    <mergeCell ref="A8:G8"/>
    <mergeCell ref="A9:G9"/>
    <mergeCell ref="E3:F3"/>
    <mergeCell ref="E4:F4"/>
    <mergeCell ref="E5:F5"/>
    <mergeCell ref="E6:F6"/>
    <mergeCell ref="A15:C15"/>
    <mergeCell ref="F15:G15"/>
    <mergeCell ref="A11:C12"/>
    <mergeCell ref="D11:D12"/>
    <mergeCell ref="E11:G11"/>
    <mergeCell ref="F12:G12"/>
    <mergeCell ref="A13:C13"/>
    <mergeCell ref="F13:G13"/>
    <mergeCell ref="A14:C14"/>
    <mergeCell ref="F14:G14"/>
    <mergeCell ref="A20:C20"/>
    <mergeCell ref="F20:G20"/>
    <mergeCell ref="A17:C17"/>
    <mergeCell ref="F17:G17"/>
    <mergeCell ref="A18:C18"/>
    <mergeCell ref="F18:G18"/>
    <mergeCell ref="A29:C29"/>
    <mergeCell ref="F29:G29"/>
    <mergeCell ref="A16:C16"/>
    <mergeCell ref="F16:G16"/>
    <mergeCell ref="A23:C23"/>
    <mergeCell ref="F23:G23"/>
    <mergeCell ref="A24:C24"/>
    <mergeCell ref="F24:G24"/>
    <mergeCell ref="A19:C19"/>
    <mergeCell ref="F19:G19"/>
    <mergeCell ref="A21:C21"/>
    <mergeCell ref="F21:G21"/>
    <mergeCell ref="A22:C22"/>
    <mergeCell ref="F22:G22"/>
    <mergeCell ref="A27:C27"/>
    <mergeCell ref="F27:G27"/>
    <mergeCell ref="A28:C28"/>
    <mergeCell ref="F28:G28"/>
    <mergeCell ref="A25:C25"/>
    <mergeCell ref="F25:G25"/>
    <mergeCell ref="A26:C26"/>
    <mergeCell ref="F26:G26"/>
    <mergeCell ref="A33:C33"/>
    <mergeCell ref="F33:G33"/>
    <mergeCell ref="A30:C30"/>
    <mergeCell ref="F30:G30"/>
    <mergeCell ref="A31:C31"/>
    <mergeCell ref="F31:G31"/>
    <mergeCell ref="A32:C32"/>
    <mergeCell ref="F32:G32"/>
    <mergeCell ref="A38:C38"/>
    <mergeCell ref="F38:G38"/>
    <mergeCell ref="A35:C35"/>
    <mergeCell ref="F35:G35"/>
    <mergeCell ref="A36:C36"/>
    <mergeCell ref="F36:G36"/>
    <mergeCell ref="A47:C47"/>
    <mergeCell ref="F47:G47"/>
    <mergeCell ref="A34:C34"/>
    <mergeCell ref="F34:G34"/>
    <mergeCell ref="A41:C41"/>
    <mergeCell ref="F41:G41"/>
    <mergeCell ref="A42:C42"/>
    <mergeCell ref="F42:G42"/>
    <mergeCell ref="A37:C37"/>
    <mergeCell ref="F37:G37"/>
    <mergeCell ref="A39:C39"/>
    <mergeCell ref="F39:G39"/>
    <mergeCell ref="A40:C40"/>
    <mergeCell ref="F40:G40"/>
    <mergeCell ref="A45:C45"/>
    <mergeCell ref="F45:G45"/>
    <mergeCell ref="A46:C46"/>
    <mergeCell ref="F46:G46"/>
    <mergeCell ref="A43:C43"/>
    <mergeCell ref="F43:G43"/>
    <mergeCell ref="A44:C44"/>
    <mergeCell ref="F44:G44"/>
    <mergeCell ref="A51:C51"/>
    <mergeCell ref="F51:G51"/>
    <mergeCell ref="A48:C48"/>
    <mergeCell ref="F48:G48"/>
    <mergeCell ref="A49:C49"/>
    <mergeCell ref="F49:G49"/>
    <mergeCell ref="A50:C50"/>
    <mergeCell ref="F50:G50"/>
    <mergeCell ref="A56:C56"/>
    <mergeCell ref="F56:G56"/>
    <mergeCell ref="A53:C53"/>
    <mergeCell ref="F53:G53"/>
    <mergeCell ref="A54:C54"/>
    <mergeCell ref="F54:G54"/>
    <mergeCell ref="E66:G66"/>
    <mergeCell ref="E67:G67"/>
    <mergeCell ref="A52:C52"/>
    <mergeCell ref="F52:G52"/>
    <mergeCell ref="A59:C59"/>
    <mergeCell ref="F59:G59"/>
    <mergeCell ref="A60:C60"/>
    <mergeCell ref="F60:G60"/>
    <mergeCell ref="A55:C55"/>
    <mergeCell ref="F55:G55"/>
    <mergeCell ref="A57:C57"/>
    <mergeCell ref="F57:G57"/>
    <mergeCell ref="A58:C58"/>
    <mergeCell ref="F58:G58"/>
    <mergeCell ref="E68:G68"/>
    <mergeCell ref="E69:G69"/>
    <mergeCell ref="A61:C61"/>
    <mergeCell ref="F61:G61"/>
    <mergeCell ref="A64:C64"/>
    <mergeCell ref="F64:G64"/>
    <mergeCell ref="A62:C62"/>
    <mergeCell ref="F62:G62"/>
    <mergeCell ref="A63:C63"/>
    <mergeCell ref="F63:G63"/>
  </mergeCells>
  <printOptions horizontalCentered="1"/>
  <pageMargins left="0.3937007874015748" right="0.3937007874015748" top="0.3937007874015748" bottom="0.3937007874015748" header="0.31496062992125984" footer="0.2362204724409449"/>
  <pageSetup fitToHeight="2" horizontalDpi="600" verticalDpi="600" orientation="landscape" paperSize="9" r:id="rId1"/>
  <headerFooter alignWithMargins="0">
    <oddFooter>&amp;RStrana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BLBERZA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milan.grahovac</dc:creator>
  <cp:keywords/>
  <dc:description>Verzija 1</dc:description>
  <cp:lastModifiedBy>mira.simic</cp:lastModifiedBy>
  <cp:lastPrinted>2010-02-12T09:42:56Z</cp:lastPrinted>
  <dcterms:created xsi:type="dcterms:W3CDTF">2007-02-19T09:55:19Z</dcterms:created>
  <dcterms:modified xsi:type="dcterms:W3CDTF">2010-12-29T08:43:33Z</dcterms:modified>
  <cp:category/>
  <cp:version/>
  <cp:contentType/>
  <cp:contentStatus/>
</cp:coreProperties>
</file>